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5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0320" yWindow="0" windowWidth="10155" windowHeight="8085" activeTab="1"/>
  </bookViews>
  <sheets>
    <sheet name="ABC" sheetId="1" r:id="rId1"/>
    <sheet name="M1" sheetId="2" r:id="rId2"/>
    <sheet name="M2" sheetId="3" r:id="rId3"/>
    <sheet name="M3" sheetId="4" r:id="rId4"/>
    <sheet name="M4" sheetId="5" r:id="rId5"/>
    <sheet name="M5" sheetId="6" r:id="rId6"/>
    <sheet name="Seznam" sheetId="7" r:id="rId7"/>
    <sheet name="Tr" sheetId="8" r:id="rId8"/>
    <sheet name="1j" sheetId="9" r:id="rId9"/>
    <sheet name="2j (proA 1j)" sheetId="10" r:id="rId10"/>
    <sheet name="3j (proA 2j)" sheetId="11" r:id="rId11"/>
    <sheet name="Družstva" sheetId="12" r:id="rId12"/>
    <sheet name="Manual" sheetId="13" r:id="rId13"/>
  </sheets>
  <definedNames>
    <definedName name="_xlnm._FilterDatabase" localSheetId="1" hidden="1">'M1'!$A$4:$A$40</definedName>
    <definedName name="_xlnm._FilterDatabase" localSheetId="2" hidden="1">'M2'!$A$4:$A$30</definedName>
    <definedName name="_xlnm._FilterDatabase" localSheetId="3" hidden="1">'M3'!$A$4:$A$30</definedName>
    <definedName name="_xlnm._FilterDatabase" localSheetId="4" hidden="1">'M4'!$A$4:$A$30</definedName>
    <definedName name="_xlnm._FilterDatabase" localSheetId="5" hidden="1">'M5'!$A$4:$A$50</definedName>
    <definedName name="_GoBack" localSheetId="12">Manual!$C$32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0" i="6"/>
  <c r="AL50" s="1"/>
  <c r="S50"/>
  <c r="AK50" s="1"/>
  <c r="R50"/>
  <c r="AJ50" s="1"/>
  <c r="Q50"/>
  <c r="AI50" s="1"/>
  <c r="P50"/>
  <c r="AH50" s="1"/>
  <c r="O50"/>
  <c r="AG50" s="1"/>
  <c r="N50"/>
  <c r="AF50" s="1"/>
  <c r="M50"/>
  <c r="AE50" s="1"/>
  <c r="L50"/>
  <c r="AD50" s="1"/>
  <c r="K50"/>
  <c r="AC50" s="1"/>
  <c r="J50"/>
  <c r="AB50" s="1"/>
  <c r="I50"/>
  <c r="AA50" s="1"/>
  <c r="H50"/>
  <c r="G50"/>
  <c r="F50"/>
  <c r="E50"/>
  <c r="D50"/>
  <c r="W50" i="12" s="1"/>
  <c r="BJ50" s="1"/>
  <c r="C50" i="6"/>
  <c r="B50"/>
  <c r="A50"/>
  <c r="Y50" i="9" s="1"/>
  <c r="T49" i="6"/>
  <c r="AL49" s="1"/>
  <c r="S49"/>
  <c r="AK49" s="1"/>
  <c r="R49"/>
  <c r="AJ49" s="1"/>
  <c r="Q49"/>
  <c r="AI49" s="1"/>
  <c r="P49"/>
  <c r="AH49" s="1"/>
  <c r="O49"/>
  <c r="AG49" s="1"/>
  <c r="N49"/>
  <c r="AF49" s="1"/>
  <c r="M49"/>
  <c r="AE49" s="1"/>
  <c r="L49"/>
  <c r="AD49" s="1"/>
  <c r="K49"/>
  <c r="AC49" s="1"/>
  <c r="J49"/>
  <c r="AB49" s="1"/>
  <c r="I49"/>
  <c r="AA49" s="1"/>
  <c r="H49"/>
  <c r="G49"/>
  <c r="F49"/>
  <c r="E49"/>
  <c r="D49"/>
  <c r="W49" i="12" s="1"/>
  <c r="BJ49" s="1"/>
  <c r="C49" i="6"/>
  <c r="B49"/>
  <c r="A49"/>
  <c r="Y49" i="10" s="1"/>
  <c r="T48" i="6"/>
  <c r="AL48" s="1"/>
  <c r="S48"/>
  <c r="AK48" s="1"/>
  <c r="R48"/>
  <c r="AJ48" s="1"/>
  <c r="Q48"/>
  <c r="AI48" s="1"/>
  <c r="P48"/>
  <c r="AH48" s="1"/>
  <c r="O48"/>
  <c r="AG48" s="1"/>
  <c r="N48"/>
  <c r="AF48" s="1"/>
  <c r="M48"/>
  <c r="AE48" s="1"/>
  <c r="L48"/>
  <c r="AD48" s="1"/>
  <c r="K48"/>
  <c r="AC48" s="1"/>
  <c r="J48"/>
  <c r="AB48" s="1"/>
  <c r="I48"/>
  <c r="AA48" s="1"/>
  <c r="H48"/>
  <c r="G48"/>
  <c r="F48"/>
  <c r="E48"/>
  <c r="D48"/>
  <c r="W48" i="12" s="1"/>
  <c r="C48" i="6"/>
  <c r="B48"/>
  <c r="A48"/>
  <c r="Y48" i="11" s="1"/>
  <c r="T47" i="6"/>
  <c r="AL47" s="1"/>
  <c r="S47"/>
  <c r="AK47" s="1"/>
  <c r="R47"/>
  <c r="AJ47" s="1"/>
  <c r="Q47"/>
  <c r="AI47" s="1"/>
  <c r="P47"/>
  <c r="AH47" s="1"/>
  <c r="O47"/>
  <c r="AG47" s="1"/>
  <c r="N47"/>
  <c r="AF47" s="1"/>
  <c r="M47"/>
  <c r="AE47" s="1"/>
  <c r="L47"/>
  <c r="AD47" s="1"/>
  <c r="K47"/>
  <c r="AC47" s="1"/>
  <c r="J47"/>
  <c r="AB47" s="1"/>
  <c r="I47"/>
  <c r="AA47" s="1"/>
  <c r="H47"/>
  <c r="G47"/>
  <c r="F47"/>
  <c r="E47"/>
  <c r="D47"/>
  <c r="W47" i="12" s="1"/>
  <c r="C47" i="6"/>
  <c r="B47"/>
  <c r="A47"/>
  <c r="Y47" i="8" s="1"/>
  <c r="T46" i="6"/>
  <c r="AL46" s="1"/>
  <c r="S46"/>
  <c r="AK46" s="1"/>
  <c r="R46"/>
  <c r="AJ46" s="1"/>
  <c r="Q46"/>
  <c r="AI46" s="1"/>
  <c r="P46"/>
  <c r="AH46" s="1"/>
  <c r="O46"/>
  <c r="AG46" s="1"/>
  <c r="N46"/>
  <c r="AF46" s="1"/>
  <c r="M46"/>
  <c r="AE46" s="1"/>
  <c r="L46"/>
  <c r="AD46" s="1"/>
  <c r="K46"/>
  <c r="AC46" s="1"/>
  <c r="J46"/>
  <c r="AB46" s="1"/>
  <c r="I46"/>
  <c r="AA46" s="1"/>
  <c r="H46"/>
  <c r="G46"/>
  <c r="F46"/>
  <c r="E46"/>
  <c r="D46"/>
  <c r="W46" i="12" s="1"/>
  <c r="C46" i="6"/>
  <c r="B46"/>
  <c r="A46"/>
  <c r="Y46" i="9" s="1"/>
  <c r="T45" i="6"/>
  <c r="AL45" s="1"/>
  <c r="S45"/>
  <c r="AK45" s="1"/>
  <c r="R45"/>
  <c r="AJ45" s="1"/>
  <c r="Q45"/>
  <c r="AI45" s="1"/>
  <c r="P45"/>
  <c r="AH45" s="1"/>
  <c r="O45"/>
  <c r="AG45" s="1"/>
  <c r="N45"/>
  <c r="AF45" s="1"/>
  <c r="M45"/>
  <c r="AE45" s="1"/>
  <c r="L45"/>
  <c r="AD45" s="1"/>
  <c r="K45"/>
  <c r="AC45" s="1"/>
  <c r="J45"/>
  <c r="AB45" s="1"/>
  <c r="I45"/>
  <c r="AA45" s="1"/>
  <c r="H45"/>
  <c r="G45"/>
  <c r="F45"/>
  <c r="E45"/>
  <c r="D45"/>
  <c r="W45" i="12" s="1"/>
  <c r="C45" i="6"/>
  <c r="B45"/>
  <c r="A45"/>
  <c r="Y45" i="10" s="1"/>
  <c r="T44" i="6"/>
  <c r="AL44" s="1"/>
  <c r="S44"/>
  <c r="AK44" s="1"/>
  <c r="R44"/>
  <c r="AJ44" s="1"/>
  <c r="Q44"/>
  <c r="AI44" s="1"/>
  <c r="P44"/>
  <c r="AH44" s="1"/>
  <c r="O44"/>
  <c r="AG44" s="1"/>
  <c r="N44"/>
  <c r="AF44" s="1"/>
  <c r="M44"/>
  <c r="AE44" s="1"/>
  <c r="L44"/>
  <c r="AD44" s="1"/>
  <c r="K44"/>
  <c r="AC44" s="1"/>
  <c r="J44"/>
  <c r="AB44" s="1"/>
  <c r="I44"/>
  <c r="AA44" s="1"/>
  <c r="H44"/>
  <c r="G44"/>
  <c r="F44"/>
  <c r="E44"/>
  <c r="D44"/>
  <c r="W44" i="12" s="1"/>
  <c r="AF44" s="1"/>
  <c r="C44" i="6"/>
  <c r="B44"/>
  <c r="A44"/>
  <c r="Y44" i="11" s="1"/>
  <c r="T43" i="6"/>
  <c r="AL43" s="1"/>
  <c r="S43"/>
  <c r="AK43" s="1"/>
  <c r="R43"/>
  <c r="AJ43" s="1"/>
  <c r="Q43"/>
  <c r="AI43" s="1"/>
  <c r="P43"/>
  <c r="AH43" s="1"/>
  <c r="O43"/>
  <c r="AG43" s="1"/>
  <c r="N43"/>
  <c r="AF43" s="1"/>
  <c r="M43"/>
  <c r="AE43" s="1"/>
  <c r="L43"/>
  <c r="AD43" s="1"/>
  <c r="K43"/>
  <c r="AC43" s="1"/>
  <c r="J43"/>
  <c r="AB43" s="1"/>
  <c r="I43"/>
  <c r="AA43" s="1"/>
  <c r="H43"/>
  <c r="G43"/>
  <c r="F43"/>
  <c r="E43"/>
  <c r="D43"/>
  <c r="W43" i="12" s="1"/>
  <c r="AF43" s="1"/>
  <c r="C43" i="6"/>
  <c r="B43"/>
  <c r="A43"/>
  <c r="Y43" i="8" s="1"/>
  <c r="T42" i="6"/>
  <c r="AL42" s="1"/>
  <c r="S42"/>
  <c r="AK42" s="1"/>
  <c r="R42"/>
  <c r="AJ42" s="1"/>
  <c r="Q42"/>
  <c r="AI42" s="1"/>
  <c r="BD42" s="1"/>
  <c r="V42" s="1"/>
  <c r="X42" i="12" s="1"/>
  <c r="Y42" s="1"/>
  <c r="P42" i="6"/>
  <c r="AH42" s="1"/>
  <c r="O42"/>
  <c r="AG42" s="1"/>
  <c r="N42"/>
  <c r="AF42" s="1"/>
  <c r="M42"/>
  <c r="AE42" s="1"/>
  <c r="L42"/>
  <c r="AD42" s="1"/>
  <c r="K42"/>
  <c r="AC42" s="1"/>
  <c r="J42"/>
  <c r="AB42" s="1"/>
  <c r="I42"/>
  <c r="AA42" s="1"/>
  <c r="H42"/>
  <c r="G42"/>
  <c r="F42"/>
  <c r="E42"/>
  <c r="D42"/>
  <c r="W42" i="12" s="1"/>
  <c r="BV42" s="1"/>
  <c r="C42" i="6"/>
  <c r="B42"/>
  <c r="A42"/>
  <c r="Y42" i="9" s="1"/>
  <c r="T41" i="6"/>
  <c r="AL41" s="1"/>
  <c r="S41"/>
  <c r="AK41" s="1"/>
  <c r="R41"/>
  <c r="AJ41" s="1"/>
  <c r="Q41"/>
  <c r="AI41" s="1"/>
  <c r="P41"/>
  <c r="AH41" s="1"/>
  <c r="O41"/>
  <c r="AG41" s="1"/>
  <c r="N41"/>
  <c r="AF41" s="1"/>
  <c r="M41"/>
  <c r="AE41" s="1"/>
  <c r="L41"/>
  <c r="AD41" s="1"/>
  <c r="K41"/>
  <c r="AC41" s="1"/>
  <c r="J41"/>
  <c r="AB41" s="1"/>
  <c r="I41"/>
  <c r="AA41" s="1"/>
  <c r="H41"/>
  <c r="G41"/>
  <c r="F41"/>
  <c r="E41"/>
  <c r="D41"/>
  <c r="W41" i="12" s="1"/>
  <c r="C41" i="6"/>
  <c r="B41"/>
  <c r="A41"/>
  <c r="Y41" i="10" s="1"/>
  <c r="T40" i="6"/>
  <c r="AL40" s="1"/>
  <c r="S40"/>
  <c r="AK40" s="1"/>
  <c r="R40"/>
  <c r="AJ40" s="1"/>
  <c r="Q40"/>
  <c r="AI40" s="1"/>
  <c r="BD40" s="1"/>
  <c r="V40" s="1"/>
  <c r="X40" i="12" s="1"/>
  <c r="Y40" s="1"/>
  <c r="P40" i="6"/>
  <c r="AH40" s="1"/>
  <c r="O40"/>
  <c r="AG40" s="1"/>
  <c r="N40"/>
  <c r="AF40" s="1"/>
  <c r="M40"/>
  <c r="AE40" s="1"/>
  <c r="L40"/>
  <c r="AD40" s="1"/>
  <c r="K40"/>
  <c r="AC40" s="1"/>
  <c r="J40"/>
  <c r="AB40" s="1"/>
  <c r="I40"/>
  <c r="AA40" s="1"/>
  <c r="H40"/>
  <c r="G40"/>
  <c r="F40"/>
  <c r="E40"/>
  <c r="D40"/>
  <c r="W40" i="12" s="1"/>
  <c r="C40" i="6"/>
  <c r="B40"/>
  <c r="A40"/>
  <c r="Y40" i="11" s="1"/>
  <c r="T40" i="2"/>
  <c r="AL40" s="1"/>
  <c r="S40"/>
  <c r="AK40" s="1"/>
  <c r="R40"/>
  <c r="AJ40" s="1"/>
  <c r="Q40"/>
  <c r="AI40" s="1"/>
  <c r="BD40" s="1"/>
  <c r="P40"/>
  <c r="AH40" s="1"/>
  <c r="O40"/>
  <c r="AG40" s="1"/>
  <c r="N40"/>
  <c r="AF40" s="1"/>
  <c r="M40"/>
  <c r="AE40" s="1"/>
  <c r="L40"/>
  <c r="AD40" s="1"/>
  <c r="K40"/>
  <c r="AC40" s="1"/>
  <c r="J40"/>
  <c r="AB40" s="1"/>
  <c r="I40"/>
  <c r="AA40" s="1"/>
  <c r="H40"/>
  <c r="G40"/>
  <c r="F40"/>
  <c r="E40"/>
  <c r="D40"/>
  <c r="G40" i="12" s="1"/>
  <c r="C40" i="2"/>
  <c r="B40"/>
  <c r="A40"/>
  <c r="A40" i="8" s="1"/>
  <c r="T39" i="2"/>
  <c r="AL39" s="1"/>
  <c r="S39"/>
  <c r="AK39" s="1"/>
  <c r="R39"/>
  <c r="AJ39" s="1"/>
  <c r="Q39"/>
  <c r="AI39" s="1"/>
  <c r="BD39" s="1"/>
  <c r="P39"/>
  <c r="AH39" s="1"/>
  <c r="O39"/>
  <c r="AG39" s="1"/>
  <c r="N39"/>
  <c r="AF39" s="1"/>
  <c r="M39"/>
  <c r="AE39" s="1"/>
  <c r="L39"/>
  <c r="AD39" s="1"/>
  <c r="K39"/>
  <c r="AC39" s="1"/>
  <c r="J39"/>
  <c r="AB39" s="1"/>
  <c r="I39"/>
  <c r="AA39" s="1"/>
  <c r="H39"/>
  <c r="G39"/>
  <c r="F39"/>
  <c r="E39"/>
  <c r="D39"/>
  <c r="G39" i="12" s="1"/>
  <c r="C39" i="2"/>
  <c r="B39"/>
  <c r="A39"/>
  <c r="A39" i="8" s="1"/>
  <c r="T38" i="2"/>
  <c r="AL38" s="1"/>
  <c r="S38"/>
  <c r="AK38" s="1"/>
  <c r="R38"/>
  <c r="AJ38" s="1"/>
  <c r="Q38"/>
  <c r="AI38" s="1"/>
  <c r="P38"/>
  <c r="AH38" s="1"/>
  <c r="O38"/>
  <c r="AG38" s="1"/>
  <c r="N38"/>
  <c r="AF38" s="1"/>
  <c r="M38"/>
  <c r="AE38" s="1"/>
  <c r="L38"/>
  <c r="AD38" s="1"/>
  <c r="K38"/>
  <c r="AC38" s="1"/>
  <c r="J38"/>
  <c r="AB38" s="1"/>
  <c r="I38"/>
  <c r="AA38" s="1"/>
  <c r="H38"/>
  <c r="G38"/>
  <c r="F38"/>
  <c r="E38"/>
  <c r="D38"/>
  <c r="G38" i="12" s="1"/>
  <c r="C38" i="2"/>
  <c r="B38"/>
  <c r="A38"/>
  <c r="A38" i="9" s="1"/>
  <c r="T37" i="2"/>
  <c r="AL37" s="1"/>
  <c r="S37"/>
  <c r="AK37" s="1"/>
  <c r="R37"/>
  <c r="AJ37" s="1"/>
  <c r="Q37"/>
  <c r="AI37" s="1"/>
  <c r="BD37" s="1"/>
  <c r="P37"/>
  <c r="AH37" s="1"/>
  <c r="O37"/>
  <c r="AG37" s="1"/>
  <c r="N37"/>
  <c r="AF37" s="1"/>
  <c r="M37"/>
  <c r="AE37" s="1"/>
  <c r="L37"/>
  <c r="AD37" s="1"/>
  <c r="K37"/>
  <c r="AC37" s="1"/>
  <c r="J37"/>
  <c r="AB37" s="1"/>
  <c r="I37"/>
  <c r="AA37" s="1"/>
  <c r="H37"/>
  <c r="G37"/>
  <c r="F37"/>
  <c r="E37"/>
  <c r="D37"/>
  <c r="G37" i="12" s="1"/>
  <c r="C37" i="2"/>
  <c r="B37"/>
  <c r="A37"/>
  <c r="A37" i="9" s="1"/>
  <c r="T36" i="2"/>
  <c r="AL36" s="1"/>
  <c r="S36"/>
  <c r="AK36" s="1"/>
  <c r="R36"/>
  <c r="AJ36" s="1"/>
  <c r="Q36"/>
  <c r="AI36" s="1"/>
  <c r="BD36" s="1"/>
  <c r="P36"/>
  <c r="AH36" s="1"/>
  <c r="O36"/>
  <c r="AG36" s="1"/>
  <c r="N36"/>
  <c r="AF36" s="1"/>
  <c r="M36"/>
  <c r="AE36" s="1"/>
  <c r="L36"/>
  <c r="AD36" s="1"/>
  <c r="K36"/>
  <c r="AC36" s="1"/>
  <c r="J36"/>
  <c r="AB36" s="1"/>
  <c r="I36"/>
  <c r="AA36" s="1"/>
  <c r="H36"/>
  <c r="G36"/>
  <c r="F36"/>
  <c r="E36"/>
  <c r="D36"/>
  <c r="G36" i="12" s="1"/>
  <c r="C36" i="2"/>
  <c r="B36"/>
  <c r="A36"/>
  <c r="A36" i="10" s="1"/>
  <c r="T35" i="2"/>
  <c r="AL35" s="1"/>
  <c r="S35"/>
  <c r="AK35" s="1"/>
  <c r="R35"/>
  <c r="AJ35" s="1"/>
  <c r="Q35"/>
  <c r="AI35" s="1"/>
  <c r="BD35" s="1"/>
  <c r="P35"/>
  <c r="AH35" s="1"/>
  <c r="O35"/>
  <c r="AG35" s="1"/>
  <c r="N35"/>
  <c r="AF35" s="1"/>
  <c r="M35"/>
  <c r="AE35" s="1"/>
  <c r="L35"/>
  <c r="AD35" s="1"/>
  <c r="K35"/>
  <c r="AC35" s="1"/>
  <c r="J35"/>
  <c r="AB35" s="1"/>
  <c r="I35"/>
  <c r="AA35" s="1"/>
  <c r="H35"/>
  <c r="G35"/>
  <c r="F35"/>
  <c r="E35"/>
  <c r="D35"/>
  <c r="G35" i="12" s="1"/>
  <c r="AB35" s="1"/>
  <c r="C35" i="2"/>
  <c r="B35"/>
  <c r="A35"/>
  <c r="A35" i="10" s="1"/>
  <c r="T34" i="2"/>
  <c r="AL34" s="1"/>
  <c r="S34"/>
  <c r="AK34" s="1"/>
  <c r="R34"/>
  <c r="AJ34" s="1"/>
  <c r="Q34"/>
  <c r="AI34" s="1"/>
  <c r="BD34" s="1"/>
  <c r="P34"/>
  <c r="AH34" s="1"/>
  <c r="O34"/>
  <c r="AG34" s="1"/>
  <c r="N34"/>
  <c r="AF34" s="1"/>
  <c r="M34"/>
  <c r="AE34" s="1"/>
  <c r="L34"/>
  <c r="AD34" s="1"/>
  <c r="K34"/>
  <c r="AC34" s="1"/>
  <c r="J34"/>
  <c r="AB34" s="1"/>
  <c r="I34"/>
  <c r="AA34" s="1"/>
  <c r="H34"/>
  <c r="G34"/>
  <c r="F34"/>
  <c r="E34"/>
  <c r="D34"/>
  <c r="G34" i="12" s="1"/>
  <c r="C34" i="2"/>
  <c r="B34"/>
  <c r="A34"/>
  <c r="A34" i="11" s="1"/>
  <c r="T33" i="2"/>
  <c r="AL33" s="1"/>
  <c r="S33"/>
  <c r="AK33" s="1"/>
  <c r="R33"/>
  <c r="AJ33" s="1"/>
  <c r="Q33"/>
  <c r="AI33" s="1"/>
  <c r="BD33" s="1"/>
  <c r="P33"/>
  <c r="AH33" s="1"/>
  <c r="O33"/>
  <c r="AG33" s="1"/>
  <c r="N33"/>
  <c r="AF33" s="1"/>
  <c r="M33"/>
  <c r="AE33" s="1"/>
  <c r="L33"/>
  <c r="AD33" s="1"/>
  <c r="K33"/>
  <c r="AC33" s="1"/>
  <c r="J33"/>
  <c r="AB33" s="1"/>
  <c r="I33"/>
  <c r="AA33" s="1"/>
  <c r="H33"/>
  <c r="G33"/>
  <c r="F33"/>
  <c r="E33"/>
  <c r="D33"/>
  <c r="G33" i="12" s="1"/>
  <c r="AT33" s="1"/>
  <c r="C33" i="2"/>
  <c r="B33"/>
  <c r="A33"/>
  <c r="A33" i="11" s="1"/>
  <c r="T32" i="2"/>
  <c r="AL32" s="1"/>
  <c r="S32"/>
  <c r="AK32" s="1"/>
  <c r="R32"/>
  <c r="AJ32" s="1"/>
  <c r="Q32"/>
  <c r="AI32" s="1"/>
  <c r="BD32" s="1"/>
  <c r="P32"/>
  <c r="AH32" s="1"/>
  <c r="O32"/>
  <c r="AG32" s="1"/>
  <c r="N32"/>
  <c r="AF32" s="1"/>
  <c r="M32"/>
  <c r="AE32" s="1"/>
  <c r="L32"/>
  <c r="AD32" s="1"/>
  <c r="K32"/>
  <c r="AC32" s="1"/>
  <c r="J32"/>
  <c r="AB32" s="1"/>
  <c r="I32"/>
  <c r="AA32" s="1"/>
  <c r="H32"/>
  <c r="G32"/>
  <c r="F32"/>
  <c r="E32"/>
  <c r="D32"/>
  <c r="G32" i="12" s="1"/>
  <c r="C32" i="2"/>
  <c r="B32"/>
  <c r="A32"/>
  <c r="A32" i="11" s="1"/>
  <c r="T31" i="2"/>
  <c r="AL31" s="1"/>
  <c r="S31"/>
  <c r="AK31" s="1"/>
  <c r="R31"/>
  <c r="AJ31" s="1"/>
  <c r="Q31"/>
  <c r="AI31" s="1"/>
  <c r="BD31" s="1"/>
  <c r="P31"/>
  <c r="AH31" s="1"/>
  <c r="O31"/>
  <c r="AG31" s="1"/>
  <c r="N31"/>
  <c r="AF31" s="1"/>
  <c r="M31"/>
  <c r="AE31" s="1"/>
  <c r="L31"/>
  <c r="AD31" s="1"/>
  <c r="K31"/>
  <c r="AC31" s="1"/>
  <c r="J31"/>
  <c r="AB31" s="1"/>
  <c r="I31"/>
  <c r="AA31" s="1"/>
  <c r="H31"/>
  <c r="G31"/>
  <c r="F31"/>
  <c r="E31"/>
  <c r="D31"/>
  <c r="G31" i="12" s="1"/>
  <c r="C31" i="2"/>
  <c r="B31"/>
  <c r="A31"/>
  <c r="A31" i="11" s="1"/>
  <c r="H30" i="3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Q14" i="2"/>
  <c r="AN40" l="1"/>
  <c r="BF40" s="1"/>
  <c r="BV41" i="12"/>
  <c r="AR41"/>
  <c r="BP41"/>
  <c r="AL47"/>
  <c r="BD47"/>
  <c r="BD46"/>
  <c r="AF46"/>
  <c r="BD42"/>
  <c r="A31" i="8"/>
  <c r="Y43" i="11"/>
  <c r="Y47"/>
  <c r="Y40" i="10"/>
  <c r="Y44"/>
  <c r="Y48"/>
  <c r="Y41" i="9"/>
  <c r="Y45"/>
  <c r="Y49"/>
  <c r="Y42" i="8"/>
  <c r="Y46"/>
  <c r="Y50"/>
  <c r="A39" i="9"/>
  <c r="Y42" i="11"/>
  <c r="Y46"/>
  <c r="Y50"/>
  <c r="Y43" i="10"/>
  <c r="Y47"/>
  <c r="Y40" i="9"/>
  <c r="Y44"/>
  <c r="Y48"/>
  <c r="Y41" i="8"/>
  <c r="Y45"/>
  <c r="Y49"/>
  <c r="A39" i="10"/>
  <c r="Y41" i="11"/>
  <c r="Y45"/>
  <c r="Y49"/>
  <c r="Y42" i="10"/>
  <c r="Y46"/>
  <c r="Y50"/>
  <c r="Y43" i="9"/>
  <c r="Y47"/>
  <c r="Y40" i="8"/>
  <c r="Y44"/>
  <c r="Y48"/>
  <c r="A35" i="11"/>
  <c r="AF47" i="12"/>
  <c r="AR42"/>
  <c r="AX44"/>
  <c r="BD48"/>
  <c r="BP42"/>
  <c r="BV44"/>
  <c r="AF48"/>
  <c r="AR43"/>
  <c r="AX45"/>
  <c r="BD49"/>
  <c r="BP43"/>
  <c r="BV45"/>
  <c r="AF49"/>
  <c r="AX46"/>
  <c r="BD50"/>
  <c r="BP44"/>
  <c r="BV46"/>
  <c r="BV43"/>
  <c r="AF50"/>
  <c r="AR45"/>
  <c r="AX48"/>
  <c r="BJ41"/>
  <c r="BP45"/>
  <c r="BV47"/>
  <c r="AL42"/>
  <c r="AR46"/>
  <c r="AX49"/>
  <c r="BJ42"/>
  <c r="BP46"/>
  <c r="BV48"/>
  <c r="AN42" i="6"/>
  <c r="BF42" s="1"/>
  <c r="AL43" i="12"/>
  <c r="AR47"/>
  <c r="AX50"/>
  <c r="BJ45"/>
  <c r="BP47"/>
  <c r="BV49"/>
  <c r="AL44"/>
  <c r="AR48"/>
  <c r="BD41"/>
  <c r="BJ46"/>
  <c r="BP48"/>
  <c r="BV50"/>
  <c r="AF41"/>
  <c r="AL45"/>
  <c r="AR49"/>
  <c r="BD43"/>
  <c r="BP49"/>
  <c r="AF42"/>
  <c r="AR50"/>
  <c r="BD44"/>
  <c r="BP50"/>
  <c r="AL49"/>
  <c r="AM49" i="6"/>
  <c r="AL50" i="12"/>
  <c r="AX42"/>
  <c r="AM40" i="6"/>
  <c r="BE40" s="1"/>
  <c r="AM45"/>
  <c r="BE45" s="1"/>
  <c r="AM43"/>
  <c r="BE43" s="1"/>
  <c r="AM44"/>
  <c r="AN49"/>
  <c r="BF49" s="1"/>
  <c r="AN43"/>
  <c r="BF43" s="1"/>
  <c r="AN40"/>
  <c r="BF40" s="1"/>
  <c r="AN41"/>
  <c r="BF41" s="1"/>
  <c r="AX40"/>
  <c r="AO45"/>
  <c r="BG45" s="1"/>
  <c r="BC40"/>
  <c r="U40" s="1"/>
  <c r="AN48"/>
  <c r="BD46"/>
  <c r="V46" s="1"/>
  <c r="X46" i="12" s="1"/>
  <c r="Y46" s="1"/>
  <c r="AL46" s="1"/>
  <c r="BC46" i="6"/>
  <c r="U46" s="1"/>
  <c r="AO46"/>
  <c r="BG46" s="1"/>
  <c r="AM41"/>
  <c r="AO47"/>
  <c r="BG47" s="1"/>
  <c r="AO44"/>
  <c r="BG44" s="1"/>
  <c r="AX41"/>
  <c r="AM42"/>
  <c r="BC49"/>
  <c r="U49" s="1"/>
  <c r="AO49"/>
  <c r="BG49" s="1"/>
  <c r="BD49"/>
  <c r="V49" s="1"/>
  <c r="X49" i="12" s="1"/>
  <c r="Y49" s="1"/>
  <c r="AX42" i="6"/>
  <c r="AX45"/>
  <c r="AO50"/>
  <c r="BG50" s="1"/>
  <c r="BD50"/>
  <c r="V50" s="1"/>
  <c r="X50" i="12" s="1"/>
  <c r="Y50" s="1"/>
  <c r="BC50" i="6"/>
  <c r="U50" s="1"/>
  <c r="AX43"/>
  <c r="AX44"/>
  <c r="AN44"/>
  <c r="AM46"/>
  <c r="AM47"/>
  <c r="AN47"/>
  <c r="AX46"/>
  <c r="AN46"/>
  <c r="AX47"/>
  <c r="AM48"/>
  <c r="AO40"/>
  <c r="BG40" s="1"/>
  <c r="AN45"/>
  <c r="AX48"/>
  <c r="AX49"/>
  <c r="AM50"/>
  <c r="AO43"/>
  <c r="BG43" s="1"/>
  <c r="AX50"/>
  <c r="AN50"/>
  <c r="BD41"/>
  <c r="V41" s="1"/>
  <c r="X41" i="12" s="1"/>
  <c r="Y41" s="1"/>
  <c r="AL41" s="1"/>
  <c r="BC41" i="6"/>
  <c r="U41" s="1"/>
  <c r="AO41"/>
  <c r="BG41" s="1"/>
  <c r="AO42"/>
  <c r="BG42" s="1"/>
  <c r="AO48"/>
  <c r="BG48" s="1"/>
  <c r="BC42"/>
  <c r="U42" s="1"/>
  <c r="AZ37" i="12"/>
  <c r="BF37"/>
  <c r="AH37"/>
  <c r="BL37"/>
  <c r="AN37"/>
  <c r="BR37"/>
  <c r="AB39"/>
  <c r="BF39"/>
  <c r="AH39"/>
  <c r="BL39"/>
  <c r="AN39"/>
  <c r="BR39"/>
  <c r="AT39"/>
  <c r="AZ39"/>
  <c r="BF40"/>
  <c r="AH40"/>
  <c r="BL40"/>
  <c r="AN40"/>
  <c r="BR40"/>
  <c r="AT40"/>
  <c r="AZ40"/>
  <c r="AB40"/>
  <c r="AT34"/>
  <c r="AZ34"/>
  <c r="BF34"/>
  <c r="AN34"/>
  <c r="AH34"/>
  <c r="BR34"/>
  <c r="AN31"/>
  <c r="BR31"/>
  <c r="AB31"/>
  <c r="AZ31"/>
  <c r="BF31"/>
  <c r="AH31"/>
  <c r="BL31"/>
  <c r="AZ38"/>
  <c r="AH38"/>
  <c r="BL38"/>
  <c r="AN38"/>
  <c r="BR38"/>
  <c r="AT38"/>
  <c r="AZ36"/>
  <c r="BF36"/>
  <c r="AH36"/>
  <c r="BL36"/>
  <c r="AN36"/>
  <c r="BR36"/>
  <c r="BR32"/>
  <c r="AT32"/>
  <c r="AH32"/>
  <c r="BF32"/>
  <c r="BL32"/>
  <c r="AN32"/>
  <c r="AN33"/>
  <c r="A36" i="11"/>
  <c r="A38" i="10"/>
  <c r="A40" i="9"/>
  <c r="AH33" i="12"/>
  <c r="AN35"/>
  <c r="A38" i="11"/>
  <c r="A40" i="10"/>
  <c r="A32" i="8"/>
  <c r="A37" i="11"/>
  <c r="BF33" i="12"/>
  <c r="A39" i="11"/>
  <c r="A31" i="9"/>
  <c r="A33" i="8"/>
  <c r="A37" i="10"/>
  <c r="AH35" i="12"/>
  <c r="A40" i="11"/>
  <c r="A32" i="9"/>
  <c r="A34" i="8"/>
  <c r="BR33" i="12"/>
  <c r="BR35"/>
  <c r="BF35"/>
  <c r="A31" i="10"/>
  <c r="A33" i="9"/>
  <c r="A35" i="8"/>
  <c r="A32" i="10"/>
  <c r="A34" i="9"/>
  <c r="A36" i="8"/>
  <c r="BL33" i="12"/>
  <c r="AM40" i="2"/>
  <c r="BE40" s="1"/>
  <c r="AZ35" i="12"/>
  <c r="A33" i="10"/>
  <c r="A35" i="9"/>
  <c r="A37" i="8"/>
  <c r="AB33" i="12"/>
  <c r="A34" i="10"/>
  <c r="A36" i="9"/>
  <c r="A38" i="8"/>
  <c r="AX32" i="2"/>
  <c r="AX33"/>
  <c r="AX34"/>
  <c r="AX35"/>
  <c r="AX36"/>
  <c r="AX37"/>
  <c r="AX38"/>
  <c r="AX39"/>
  <c r="AX40"/>
  <c r="V33"/>
  <c r="H33" i="12" s="1"/>
  <c r="I33" s="1"/>
  <c r="AZ33" s="1"/>
  <c r="AO33" i="2"/>
  <c r="BG33" s="1"/>
  <c r="BC33"/>
  <c r="U33" s="1"/>
  <c r="BC34"/>
  <c r="U34" s="1"/>
  <c r="V34"/>
  <c r="H34" i="12" s="1"/>
  <c r="I34" s="1"/>
  <c r="AB34" s="1"/>
  <c r="AO34" i="2"/>
  <c r="BG34" s="1"/>
  <c r="V35"/>
  <c r="H35" i="12" s="1"/>
  <c r="I35" s="1"/>
  <c r="AT35" s="1"/>
  <c r="AO35" i="2"/>
  <c r="BG35" s="1"/>
  <c r="BC35"/>
  <c r="U35" s="1"/>
  <c r="AO38"/>
  <c r="BG38" s="1"/>
  <c r="V31"/>
  <c r="H31" i="12" s="1"/>
  <c r="I31" s="1"/>
  <c r="AT31" s="1"/>
  <c r="AO31" i="2"/>
  <c r="BG31" s="1"/>
  <c r="BC31"/>
  <c r="U31" s="1"/>
  <c r="AN32"/>
  <c r="AM33"/>
  <c r="AM36"/>
  <c r="AM37"/>
  <c r="AM38"/>
  <c r="AM31"/>
  <c r="AN31"/>
  <c r="BC32"/>
  <c r="U32" s="1"/>
  <c r="V32"/>
  <c r="H32" i="12" s="1"/>
  <c r="I32" s="1"/>
  <c r="AB32" s="1"/>
  <c r="AO32" i="2"/>
  <c r="BG32" s="1"/>
  <c r="BC36"/>
  <c r="U36" s="1"/>
  <c r="V36"/>
  <c r="H36" i="12" s="1"/>
  <c r="I36" s="1"/>
  <c r="AB36" s="1"/>
  <c r="AO36" i="2"/>
  <c r="BG36" s="1"/>
  <c r="V37"/>
  <c r="H37" i="12" s="1"/>
  <c r="I37" s="1"/>
  <c r="AB37" s="1"/>
  <c r="AO37" i="2"/>
  <c r="BG37" s="1"/>
  <c r="BC37"/>
  <c r="U37" s="1"/>
  <c r="AX31"/>
  <c r="AN33"/>
  <c r="AN34"/>
  <c r="AM35"/>
  <c r="AN36"/>
  <c r="AM39"/>
  <c r="V39"/>
  <c r="H39" i="12" s="1"/>
  <c r="I39" s="1"/>
  <c r="AO39" i="2"/>
  <c r="BG39" s="1"/>
  <c r="BC39"/>
  <c r="U39" s="1"/>
  <c r="BC40"/>
  <c r="U40" s="1"/>
  <c r="V40"/>
  <c r="H40" i="12" s="1"/>
  <c r="I40" s="1"/>
  <c r="AO40" i="2"/>
  <c r="BG40" s="1"/>
  <c r="AM32"/>
  <c r="AM34"/>
  <c r="AN35"/>
  <c r="AN37"/>
  <c r="AN38"/>
  <c r="AN39"/>
  <c r="B2" i="12"/>
  <c r="AX41" l="1"/>
  <c r="BL34"/>
  <c r="BL35"/>
  <c r="AZ32"/>
  <c r="AT36"/>
  <c r="AT37"/>
  <c r="AP49" i="6"/>
  <c r="BE49"/>
  <c r="AS43"/>
  <c r="AP44"/>
  <c r="AV45"/>
  <c r="BE44"/>
  <c r="BI43"/>
  <c r="AQ44"/>
  <c r="AW44"/>
  <c r="BB44" s="1"/>
  <c r="AV44"/>
  <c r="AV43"/>
  <c r="BJ40"/>
  <c r="AU44"/>
  <c r="BH49"/>
  <c r="AP40"/>
  <c r="AU40"/>
  <c r="AV40"/>
  <c r="AW40"/>
  <c r="BB40" s="1"/>
  <c r="AS40"/>
  <c r="AU43"/>
  <c r="AW43"/>
  <c r="BB43" s="1"/>
  <c r="AR43"/>
  <c r="AR49"/>
  <c r="BE48"/>
  <c r="AU48"/>
  <c r="AQ48"/>
  <c r="AP48"/>
  <c r="AW48"/>
  <c r="BB48" s="1"/>
  <c r="AV48"/>
  <c r="BH43"/>
  <c r="BE42"/>
  <c r="BH42" s="1"/>
  <c r="AQ42"/>
  <c r="AP42"/>
  <c r="AT42" s="1"/>
  <c r="AW42"/>
  <c r="BB42" s="1"/>
  <c r="AV42"/>
  <c r="AU42"/>
  <c r="AS41"/>
  <c r="BF45"/>
  <c r="BI45" s="1"/>
  <c r="AS45"/>
  <c r="AR45"/>
  <c r="BI49"/>
  <c r="AQ49"/>
  <c r="AR41"/>
  <c r="BF50"/>
  <c r="AS50"/>
  <c r="AR50"/>
  <c r="AS49"/>
  <c r="BF46"/>
  <c r="AS46"/>
  <c r="AR46"/>
  <c r="AP45"/>
  <c r="AP43"/>
  <c r="AR40"/>
  <c r="AU41"/>
  <c r="AW41"/>
  <c r="BB41" s="1"/>
  <c r="BE41"/>
  <c r="BH41" s="1"/>
  <c r="AQ41"/>
  <c r="AP41"/>
  <c r="AV41"/>
  <c r="AW45"/>
  <c r="BB45" s="1"/>
  <c r="AU49"/>
  <c r="BF47"/>
  <c r="AS47"/>
  <c r="AR47"/>
  <c r="AQ45"/>
  <c r="AQ43"/>
  <c r="BI40"/>
  <c r="BJ43"/>
  <c r="AV49"/>
  <c r="AU47"/>
  <c r="BE47"/>
  <c r="AW47"/>
  <c r="BB47" s="1"/>
  <c r="AQ47"/>
  <c r="AP47"/>
  <c r="AV47"/>
  <c r="BJ49"/>
  <c r="AQ40"/>
  <c r="AW49"/>
  <c r="BB49" s="1"/>
  <c r="AW46"/>
  <c r="BB46" s="1"/>
  <c r="AV46"/>
  <c r="AU46"/>
  <c r="BE46"/>
  <c r="AQ46"/>
  <c r="AP46"/>
  <c r="AR42"/>
  <c r="AW50"/>
  <c r="BB50" s="1"/>
  <c r="AV50"/>
  <c r="AU50"/>
  <c r="BE50"/>
  <c r="BH50" s="1"/>
  <c r="AQ50"/>
  <c r="AP50"/>
  <c r="BH40"/>
  <c r="BF44"/>
  <c r="BI44" s="1"/>
  <c r="AS44"/>
  <c r="AR44"/>
  <c r="AU45"/>
  <c r="AS42"/>
  <c r="AS48"/>
  <c r="AR48"/>
  <c r="BF48"/>
  <c r="BI48" s="1"/>
  <c r="BJ40" i="2"/>
  <c r="AV35"/>
  <c r="BE35"/>
  <c r="AW35"/>
  <c r="BB35" s="1"/>
  <c r="AP35"/>
  <c r="AU35"/>
  <c r="AQ35"/>
  <c r="AR31"/>
  <c r="AS31"/>
  <c r="BF31"/>
  <c r="BF36"/>
  <c r="AR36"/>
  <c r="AS36"/>
  <c r="AR39"/>
  <c r="AS39"/>
  <c r="BF39"/>
  <c r="AP34"/>
  <c r="AU34"/>
  <c r="AQ34"/>
  <c r="AV34"/>
  <c r="BE34"/>
  <c r="AW34"/>
  <c r="BB34" s="1"/>
  <c r="AV39"/>
  <c r="BE39"/>
  <c r="BJ39" s="1"/>
  <c r="AW39"/>
  <c r="BB39" s="1"/>
  <c r="AP39"/>
  <c r="AU39"/>
  <c r="AQ39"/>
  <c r="AR33"/>
  <c r="AS33"/>
  <c r="BF33"/>
  <c r="AP38"/>
  <c r="AU38"/>
  <c r="AQ38"/>
  <c r="AV38"/>
  <c r="BE38"/>
  <c r="AW38"/>
  <c r="BB38" s="1"/>
  <c r="BF32"/>
  <c r="AR32"/>
  <c r="AS32"/>
  <c r="AP40"/>
  <c r="AU40"/>
  <c r="BI40"/>
  <c r="AW40"/>
  <c r="BB40" s="1"/>
  <c r="AQ40"/>
  <c r="BA40" s="1"/>
  <c r="BF38"/>
  <c r="AR38"/>
  <c r="AS38"/>
  <c r="AP32"/>
  <c r="AU32"/>
  <c r="AQ32"/>
  <c r="BA32" s="1"/>
  <c r="AV32"/>
  <c r="BE32"/>
  <c r="BH32" s="1"/>
  <c r="AW32"/>
  <c r="BB32" s="1"/>
  <c r="AR35"/>
  <c r="AS35"/>
  <c r="BF35"/>
  <c r="BF34"/>
  <c r="AR34"/>
  <c r="AS34"/>
  <c r="AV31"/>
  <c r="BE31"/>
  <c r="AW31"/>
  <c r="BB31" s="1"/>
  <c r="AP31"/>
  <c r="AU31"/>
  <c r="AQ31"/>
  <c r="AV33"/>
  <c r="BE33"/>
  <c r="AW33"/>
  <c r="BB33" s="1"/>
  <c r="AP33"/>
  <c r="AU33"/>
  <c r="AQ33"/>
  <c r="AR40"/>
  <c r="AV40"/>
  <c r="AP36"/>
  <c r="AU36"/>
  <c r="AQ36"/>
  <c r="AV36"/>
  <c r="BE36"/>
  <c r="AW36"/>
  <c r="BB36" s="1"/>
  <c r="AS40"/>
  <c r="AR37"/>
  <c r="AS37"/>
  <c r="BF37"/>
  <c r="AV37"/>
  <c r="BE37"/>
  <c r="AW37"/>
  <c r="BB37" s="1"/>
  <c r="AP37"/>
  <c r="AU37"/>
  <c r="AQ37"/>
  <c r="BH40"/>
  <c r="U3"/>
  <c r="B1" i="11"/>
  <c r="B1" i="10"/>
  <c r="M1" i="9"/>
  <c r="B1"/>
  <c r="U3" i="6"/>
  <c r="M4" s="1"/>
  <c r="AT46" l="1"/>
  <c r="AZ46" s="1"/>
  <c r="BH47"/>
  <c r="AY40"/>
  <c r="BA39" i="2"/>
  <c r="BI35"/>
  <c r="AY46" i="6"/>
  <c r="BA48"/>
  <c r="BC48" s="1"/>
  <c r="U48" s="1"/>
  <c r="BI34" i="2"/>
  <c r="BJ46" i="6"/>
  <c r="AY33" i="2"/>
  <c r="AT34"/>
  <c r="BA31"/>
  <c r="BJ32"/>
  <c r="AY39"/>
  <c r="BH39"/>
  <c r="BJ38"/>
  <c r="BH33"/>
  <c r="BJ34"/>
  <c r="AT41" i="6"/>
  <c r="BH44"/>
  <c r="AT48"/>
  <c r="AZ48" s="1"/>
  <c r="AY43"/>
  <c r="AY45"/>
  <c r="BA44"/>
  <c r="BC44" s="1"/>
  <c r="AT44"/>
  <c r="AZ44" s="1"/>
  <c r="BA47"/>
  <c r="BC47" s="1"/>
  <c r="U47" s="1"/>
  <c r="AT47"/>
  <c r="AZ47" s="1"/>
  <c r="BD48"/>
  <c r="V48" s="1"/>
  <c r="X48" i="12" s="1"/>
  <c r="Y48" s="1"/>
  <c r="BA43" i="6"/>
  <c r="BC43" s="1"/>
  <c r="BI50"/>
  <c r="BJ42"/>
  <c r="BI42"/>
  <c r="BA41"/>
  <c r="BA49"/>
  <c r="BJ45"/>
  <c r="AT49"/>
  <c r="AZ49" s="1"/>
  <c r="AY44"/>
  <c r="AY42"/>
  <c r="BH45"/>
  <c r="BA46"/>
  <c r="BH46"/>
  <c r="AY47"/>
  <c r="AY50"/>
  <c r="BA42"/>
  <c r="BA50"/>
  <c r="BI46"/>
  <c r="BA45"/>
  <c r="BC45" s="1"/>
  <c r="AT40"/>
  <c r="AZ40" s="1"/>
  <c r="BA40"/>
  <c r="AZ42"/>
  <c r="AT45"/>
  <c r="AZ45" s="1"/>
  <c r="BJ48"/>
  <c r="AY48"/>
  <c r="BI47"/>
  <c r="AY41"/>
  <c r="BH48"/>
  <c r="AY49"/>
  <c r="BJ44"/>
  <c r="AT43"/>
  <c r="AZ43" s="1"/>
  <c r="BJ41"/>
  <c r="AZ41"/>
  <c r="AT50"/>
  <c r="AZ50" s="1"/>
  <c r="BJ47"/>
  <c r="BI41"/>
  <c r="BJ50"/>
  <c r="AT40" i="2"/>
  <c r="AZ40" s="1"/>
  <c r="BI37"/>
  <c r="BA35"/>
  <c r="BH31"/>
  <c r="BH36"/>
  <c r="AY38"/>
  <c r="BI38"/>
  <c r="BA34"/>
  <c r="AT33"/>
  <c r="AZ33" s="1"/>
  <c r="AT31"/>
  <c r="AZ31" s="1"/>
  <c r="AT32"/>
  <c r="AZ32" s="1"/>
  <c r="AT36"/>
  <c r="AZ36" s="1"/>
  <c r="BJ37"/>
  <c r="AY37"/>
  <c r="BA38"/>
  <c r="BC38" s="1"/>
  <c r="BA37"/>
  <c r="AY34"/>
  <c r="AY35"/>
  <c r="AT35"/>
  <c r="AZ35" s="1"/>
  <c r="AT37"/>
  <c r="AZ37" s="1"/>
  <c r="BA33"/>
  <c r="BI32"/>
  <c r="AT38"/>
  <c r="AZ38" s="1"/>
  <c r="AT39"/>
  <c r="AZ39" s="1"/>
  <c r="BH34"/>
  <c r="AZ34"/>
  <c r="BI36"/>
  <c r="BH37"/>
  <c r="AY40"/>
  <c r="BA36"/>
  <c r="BJ33"/>
  <c r="BJ35"/>
  <c r="BJ31"/>
  <c r="AY32"/>
  <c r="BH38"/>
  <c r="BI39"/>
  <c r="AY36"/>
  <c r="AY31"/>
  <c r="BH35"/>
  <c r="BI33"/>
  <c r="BJ36"/>
  <c r="BI31"/>
  <c r="I5" i="6"/>
  <c r="J5"/>
  <c r="I4"/>
  <c r="Q4"/>
  <c r="AL48" i="12" l="1"/>
  <c r="BJ48"/>
  <c r="U44" i="6"/>
  <c r="U45"/>
  <c r="U43"/>
  <c r="BD43"/>
  <c r="V43" s="1"/>
  <c r="X43" i="12" s="1"/>
  <c r="Y43" s="1"/>
  <c r="U38" i="2"/>
  <c r="BD38"/>
  <c r="V38" s="1"/>
  <c r="H38" i="12" s="1"/>
  <c r="I38" s="1"/>
  <c r="I5" i="2"/>
  <c r="I4"/>
  <c r="Q4"/>
  <c r="M4"/>
  <c r="J5"/>
  <c r="T30" i="3"/>
  <c r="S30"/>
  <c r="AK30" s="1"/>
  <c r="R30"/>
  <c r="Q30"/>
  <c r="AI30" s="1"/>
  <c r="BD30" s="1"/>
  <c r="V30" s="1"/>
  <c r="L30" i="12" s="1"/>
  <c r="M30" s="1"/>
  <c r="P30" i="3"/>
  <c r="O30"/>
  <c r="AG30" s="1"/>
  <c r="N30"/>
  <c r="M30"/>
  <c r="AE30" s="1"/>
  <c r="L30"/>
  <c r="K30"/>
  <c r="AC30" s="1"/>
  <c r="J30"/>
  <c r="I30"/>
  <c r="AA30" s="1"/>
  <c r="G30"/>
  <c r="F30"/>
  <c r="T29"/>
  <c r="AL29" s="1"/>
  <c r="S29"/>
  <c r="AK29" s="1"/>
  <c r="R29"/>
  <c r="AJ29" s="1"/>
  <c r="Q29"/>
  <c r="AI29" s="1"/>
  <c r="BD29" s="1"/>
  <c r="V29" s="1"/>
  <c r="L29" i="12" s="1"/>
  <c r="M29" s="1"/>
  <c r="P29" i="3"/>
  <c r="AH29" s="1"/>
  <c r="O29"/>
  <c r="AG29" s="1"/>
  <c r="N29"/>
  <c r="M29"/>
  <c r="AE29" s="1"/>
  <c r="L29"/>
  <c r="AD29" s="1"/>
  <c r="K29"/>
  <c r="AC29" s="1"/>
  <c r="J29"/>
  <c r="AB29" s="1"/>
  <c r="I29"/>
  <c r="AA29" s="1"/>
  <c r="G29"/>
  <c r="F29"/>
  <c r="T28"/>
  <c r="S28"/>
  <c r="AK28" s="1"/>
  <c r="R28"/>
  <c r="Q28"/>
  <c r="AI28" s="1"/>
  <c r="BD28" s="1"/>
  <c r="V28" s="1"/>
  <c r="L28" i="12" s="1"/>
  <c r="M28" s="1"/>
  <c r="P28" i="3"/>
  <c r="O28"/>
  <c r="AG28" s="1"/>
  <c r="N28"/>
  <c r="M28"/>
  <c r="L28"/>
  <c r="K28"/>
  <c r="AC28" s="1"/>
  <c r="J28"/>
  <c r="I28"/>
  <c r="AA28" s="1"/>
  <c r="G28"/>
  <c r="F28"/>
  <c r="T27"/>
  <c r="AL27" s="1"/>
  <c r="S27"/>
  <c r="AK27" s="1"/>
  <c r="R27"/>
  <c r="AJ27" s="1"/>
  <c r="Q27"/>
  <c r="AI27" s="1"/>
  <c r="P27"/>
  <c r="AH27" s="1"/>
  <c r="O27"/>
  <c r="N27"/>
  <c r="AF27" s="1"/>
  <c r="M27"/>
  <c r="AE27" s="1"/>
  <c r="L27"/>
  <c r="AD27" s="1"/>
  <c r="K27"/>
  <c r="AC27" s="1"/>
  <c r="J27"/>
  <c r="AB27" s="1"/>
  <c r="I27"/>
  <c r="AA27" s="1"/>
  <c r="G27"/>
  <c r="F27"/>
  <c r="T26"/>
  <c r="S26"/>
  <c r="AK26" s="1"/>
  <c r="R26"/>
  <c r="Q26"/>
  <c r="AI26" s="1"/>
  <c r="BD26" s="1"/>
  <c r="V26" s="1"/>
  <c r="L26" i="12" s="1"/>
  <c r="M26" s="1"/>
  <c r="P26" i="3"/>
  <c r="O26"/>
  <c r="AG26" s="1"/>
  <c r="N26"/>
  <c r="M26"/>
  <c r="AE26" s="1"/>
  <c r="L26"/>
  <c r="K26"/>
  <c r="AC26" s="1"/>
  <c r="J26"/>
  <c r="I26"/>
  <c r="AA26" s="1"/>
  <c r="G26"/>
  <c r="F26"/>
  <c r="T25"/>
  <c r="AL25" s="1"/>
  <c r="S25"/>
  <c r="R25"/>
  <c r="AJ25" s="1"/>
  <c r="Q25"/>
  <c r="AI25" s="1"/>
  <c r="BD25" s="1"/>
  <c r="V25" s="1"/>
  <c r="L25" i="12" s="1"/>
  <c r="M25" s="1"/>
  <c r="P25" i="3"/>
  <c r="AH25" s="1"/>
  <c r="O25"/>
  <c r="AG25" s="1"/>
  <c r="N25"/>
  <c r="AF25" s="1"/>
  <c r="M25"/>
  <c r="AE25" s="1"/>
  <c r="L25"/>
  <c r="AD25" s="1"/>
  <c r="K25"/>
  <c r="AC25" s="1"/>
  <c r="J25"/>
  <c r="AB25" s="1"/>
  <c r="I25"/>
  <c r="AA25" s="1"/>
  <c r="G25"/>
  <c r="F25"/>
  <c r="T24"/>
  <c r="S24"/>
  <c r="AK24" s="1"/>
  <c r="R24"/>
  <c r="Q24"/>
  <c r="AI24" s="1"/>
  <c r="BD24" s="1"/>
  <c r="V24" s="1"/>
  <c r="L24" i="12" s="1"/>
  <c r="M24" s="1"/>
  <c r="P24" i="3"/>
  <c r="O24"/>
  <c r="AG24" s="1"/>
  <c r="N24"/>
  <c r="M24"/>
  <c r="AE24" s="1"/>
  <c r="L24"/>
  <c r="K24"/>
  <c r="AC24" s="1"/>
  <c r="J24"/>
  <c r="I24"/>
  <c r="AA24" s="1"/>
  <c r="G24"/>
  <c r="F24"/>
  <c r="T23"/>
  <c r="AL23" s="1"/>
  <c r="S23"/>
  <c r="AK23" s="1"/>
  <c r="R23"/>
  <c r="AJ23" s="1"/>
  <c r="Q23"/>
  <c r="AI23" s="1"/>
  <c r="P23"/>
  <c r="AH23" s="1"/>
  <c r="O23"/>
  <c r="AG23" s="1"/>
  <c r="N23"/>
  <c r="AF23" s="1"/>
  <c r="M23"/>
  <c r="L23"/>
  <c r="AD23" s="1"/>
  <c r="K23"/>
  <c r="J23"/>
  <c r="AB23" s="1"/>
  <c r="I23"/>
  <c r="AA23" s="1"/>
  <c r="G23"/>
  <c r="F23"/>
  <c r="T22"/>
  <c r="S22"/>
  <c r="R22"/>
  <c r="Q22"/>
  <c r="AI22" s="1"/>
  <c r="BD22" s="1"/>
  <c r="V22" s="1"/>
  <c r="L22" i="12" s="1"/>
  <c r="M22" s="1"/>
  <c r="P22" i="3"/>
  <c r="O22"/>
  <c r="AG22" s="1"/>
  <c r="N22"/>
  <c r="M22"/>
  <c r="AE22" s="1"/>
  <c r="L22"/>
  <c r="K22"/>
  <c r="AC22" s="1"/>
  <c r="J22"/>
  <c r="I22"/>
  <c r="AA22" s="1"/>
  <c r="G22"/>
  <c r="F22"/>
  <c r="T21"/>
  <c r="AL21" s="1"/>
  <c r="S21"/>
  <c r="R21"/>
  <c r="AJ21" s="1"/>
  <c r="Q21"/>
  <c r="P21"/>
  <c r="AH21" s="1"/>
  <c r="O21"/>
  <c r="AG21" s="1"/>
  <c r="N21"/>
  <c r="AF21" s="1"/>
  <c r="M21"/>
  <c r="AE21" s="1"/>
  <c r="L21"/>
  <c r="AD21" s="1"/>
  <c r="K21"/>
  <c r="AC21" s="1"/>
  <c r="J21"/>
  <c r="AB21" s="1"/>
  <c r="I21"/>
  <c r="AA21" s="1"/>
  <c r="G21"/>
  <c r="F21"/>
  <c r="T20"/>
  <c r="S20"/>
  <c r="AK20" s="1"/>
  <c r="R20"/>
  <c r="Q20"/>
  <c r="AI20" s="1"/>
  <c r="BD20" s="1"/>
  <c r="V20" s="1"/>
  <c r="L20" i="12" s="1"/>
  <c r="M20" s="1"/>
  <c r="P20" i="3"/>
  <c r="O20"/>
  <c r="AG20" s="1"/>
  <c r="N20"/>
  <c r="M20"/>
  <c r="AE20" s="1"/>
  <c r="L20"/>
  <c r="K20"/>
  <c r="AC20" s="1"/>
  <c r="J20"/>
  <c r="I20"/>
  <c r="AA20" s="1"/>
  <c r="G20"/>
  <c r="F20"/>
  <c r="T19"/>
  <c r="AL19" s="1"/>
  <c r="S19"/>
  <c r="AK19" s="1"/>
  <c r="R19"/>
  <c r="AJ19" s="1"/>
  <c r="Q19"/>
  <c r="AI19" s="1"/>
  <c r="P19"/>
  <c r="AH19" s="1"/>
  <c r="O19"/>
  <c r="AG19" s="1"/>
  <c r="N19"/>
  <c r="AF19" s="1"/>
  <c r="M19"/>
  <c r="AE19" s="1"/>
  <c r="L19"/>
  <c r="AD19" s="1"/>
  <c r="K19"/>
  <c r="J19"/>
  <c r="AB19" s="1"/>
  <c r="I19"/>
  <c r="AA19" s="1"/>
  <c r="G19"/>
  <c r="F19"/>
  <c r="T18"/>
  <c r="S18"/>
  <c r="AK18" s="1"/>
  <c r="R18"/>
  <c r="Q18"/>
  <c r="AI18" s="1"/>
  <c r="BC18" s="1"/>
  <c r="U18" s="1"/>
  <c r="P18"/>
  <c r="O18"/>
  <c r="AG18" s="1"/>
  <c r="N18"/>
  <c r="M18"/>
  <c r="AE18" s="1"/>
  <c r="L18"/>
  <c r="K18"/>
  <c r="AC18" s="1"/>
  <c r="J18"/>
  <c r="I18"/>
  <c r="AA18" s="1"/>
  <c r="G18"/>
  <c r="F18"/>
  <c r="T17"/>
  <c r="AL17" s="1"/>
  <c r="S17"/>
  <c r="AK17" s="1"/>
  <c r="R17"/>
  <c r="AJ17" s="1"/>
  <c r="Q17"/>
  <c r="AI17" s="1"/>
  <c r="P17"/>
  <c r="AH17" s="1"/>
  <c r="O17"/>
  <c r="N17"/>
  <c r="AF17" s="1"/>
  <c r="M17"/>
  <c r="L17"/>
  <c r="AD17" s="1"/>
  <c r="K17"/>
  <c r="AC17" s="1"/>
  <c r="J17"/>
  <c r="AB17" s="1"/>
  <c r="I17"/>
  <c r="AA17" s="1"/>
  <c r="G17"/>
  <c r="F17"/>
  <c r="T16"/>
  <c r="S16"/>
  <c r="AK16" s="1"/>
  <c r="R16"/>
  <c r="Q16"/>
  <c r="AI16" s="1"/>
  <c r="P16"/>
  <c r="O16"/>
  <c r="AG16" s="1"/>
  <c r="N16"/>
  <c r="M16"/>
  <c r="AE16" s="1"/>
  <c r="L16"/>
  <c r="K16"/>
  <c r="AC16" s="1"/>
  <c r="J16"/>
  <c r="I16"/>
  <c r="AA16" s="1"/>
  <c r="G16"/>
  <c r="F16"/>
  <c r="T15"/>
  <c r="S15"/>
  <c r="AK15" s="1"/>
  <c r="R15"/>
  <c r="AJ15" s="1"/>
  <c r="Q15"/>
  <c r="P15"/>
  <c r="AH15" s="1"/>
  <c r="O15"/>
  <c r="AG15" s="1"/>
  <c r="N15"/>
  <c r="AF15" s="1"/>
  <c r="M15"/>
  <c r="AE15" s="1"/>
  <c r="L15"/>
  <c r="AD15" s="1"/>
  <c r="K15"/>
  <c r="AC15" s="1"/>
  <c r="J15"/>
  <c r="AB15" s="1"/>
  <c r="I15"/>
  <c r="AA15" s="1"/>
  <c r="G15"/>
  <c r="F15"/>
  <c r="T14"/>
  <c r="S14"/>
  <c r="AK14" s="1"/>
  <c r="R14"/>
  <c r="Q14"/>
  <c r="AI14" s="1"/>
  <c r="P14"/>
  <c r="O14"/>
  <c r="AG14" s="1"/>
  <c r="N14"/>
  <c r="M14"/>
  <c r="AE14" s="1"/>
  <c r="L14"/>
  <c r="K14"/>
  <c r="AC14" s="1"/>
  <c r="J14"/>
  <c r="I14"/>
  <c r="AA14" s="1"/>
  <c r="G14"/>
  <c r="F14"/>
  <c r="T13"/>
  <c r="AL13" s="1"/>
  <c r="S13"/>
  <c r="AK13" s="1"/>
  <c r="R13"/>
  <c r="AJ13" s="1"/>
  <c r="Q13"/>
  <c r="AI13" s="1"/>
  <c r="P13"/>
  <c r="AH13" s="1"/>
  <c r="O13"/>
  <c r="AG13" s="1"/>
  <c r="N13"/>
  <c r="M13"/>
  <c r="AE13" s="1"/>
  <c r="L13"/>
  <c r="AD13" s="1"/>
  <c r="K13"/>
  <c r="AC13" s="1"/>
  <c r="J13"/>
  <c r="AB13" s="1"/>
  <c r="I13"/>
  <c r="AA13" s="1"/>
  <c r="G13"/>
  <c r="F13"/>
  <c r="T12"/>
  <c r="S12"/>
  <c r="AK12" s="1"/>
  <c r="R12"/>
  <c r="Q12"/>
  <c r="AI12" s="1"/>
  <c r="P12"/>
  <c r="O12"/>
  <c r="AG12" s="1"/>
  <c r="N12"/>
  <c r="M12"/>
  <c r="AE12" s="1"/>
  <c r="L12"/>
  <c r="K12"/>
  <c r="AC12" s="1"/>
  <c r="J12"/>
  <c r="I12"/>
  <c r="AA12" s="1"/>
  <c r="G12"/>
  <c r="F12"/>
  <c r="T11"/>
  <c r="AL11" s="1"/>
  <c r="S11"/>
  <c r="AK11" s="1"/>
  <c r="R11"/>
  <c r="AJ11" s="1"/>
  <c r="Q11"/>
  <c r="AI11" s="1"/>
  <c r="P11"/>
  <c r="AH11" s="1"/>
  <c r="O11"/>
  <c r="AG11" s="1"/>
  <c r="N11"/>
  <c r="AF11" s="1"/>
  <c r="M11"/>
  <c r="AE11" s="1"/>
  <c r="L11"/>
  <c r="AD11" s="1"/>
  <c r="K11"/>
  <c r="AC11" s="1"/>
  <c r="J11"/>
  <c r="AB11" s="1"/>
  <c r="I11"/>
  <c r="AA11" s="1"/>
  <c r="G11"/>
  <c r="F11"/>
  <c r="T10"/>
  <c r="S10"/>
  <c r="AK10" s="1"/>
  <c r="R10"/>
  <c r="Q10"/>
  <c r="AI10" s="1"/>
  <c r="P10"/>
  <c r="O10"/>
  <c r="AG10" s="1"/>
  <c r="N10"/>
  <c r="M10"/>
  <c r="AE10" s="1"/>
  <c r="L10"/>
  <c r="K10"/>
  <c r="AC10" s="1"/>
  <c r="J10"/>
  <c r="I10"/>
  <c r="AA10" s="1"/>
  <c r="G10"/>
  <c r="F10"/>
  <c r="T9"/>
  <c r="AL9" s="1"/>
  <c r="S9"/>
  <c r="AK9" s="1"/>
  <c r="R9"/>
  <c r="AJ9" s="1"/>
  <c r="Q9"/>
  <c r="AI9" s="1"/>
  <c r="P9"/>
  <c r="AH9" s="1"/>
  <c r="O9"/>
  <c r="N9"/>
  <c r="AF9" s="1"/>
  <c r="M9"/>
  <c r="AE9" s="1"/>
  <c r="L9"/>
  <c r="AD9" s="1"/>
  <c r="K9"/>
  <c r="AC9" s="1"/>
  <c r="J9"/>
  <c r="AB9" s="1"/>
  <c r="I9"/>
  <c r="AA9" s="1"/>
  <c r="G9"/>
  <c r="F9"/>
  <c r="T8"/>
  <c r="S8"/>
  <c r="AK8" s="1"/>
  <c r="R8"/>
  <c r="Q8"/>
  <c r="AI8" s="1"/>
  <c r="P8"/>
  <c r="O8"/>
  <c r="AG8" s="1"/>
  <c r="N8"/>
  <c r="M8"/>
  <c r="AE8" s="1"/>
  <c r="L8"/>
  <c r="K8"/>
  <c r="AC8" s="1"/>
  <c r="J8"/>
  <c r="I8"/>
  <c r="AA8" s="1"/>
  <c r="G8"/>
  <c r="F8"/>
  <c r="T7"/>
  <c r="AL7" s="1"/>
  <c r="S7"/>
  <c r="AK7" s="1"/>
  <c r="R7"/>
  <c r="AJ7" s="1"/>
  <c r="Q7"/>
  <c r="AI7" s="1"/>
  <c r="P7"/>
  <c r="AH7" s="1"/>
  <c r="O7"/>
  <c r="AG7" s="1"/>
  <c r="N7"/>
  <c r="AF7" s="1"/>
  <c r="M7"/>
  <c r="AE7" s="1"/>
  <c r="L7"/>
  <c r="AD7" s="1"/>
  <c r="K7"/>
  <c r="AC7" s="1"/>
  <c r="J7"/>
  <c r="AB7" s="1"/>
  <c r="I7"/>
  <c r="AA7" s="1"/>
  <c r="G7"/>
  <c r="F7"/>
  <c r="E30"/>
  <c r="E29"/>
  <c r="E28"/>
  <c r="E27"/>
  <c r="E26"/>
  <c r="E25"/>
  <c r="E24"/>
  <c r="AE23"/>
  <c r="E23"/>
  <c r="E22"/>
  <c r="AI21"/>
  <c r="BD21" s="1"/>
  <c r="V21" s="1"/>
  <c r="L21" i="12" s="1"/>
  <c r="M21" s="1"/>
  <c r="E21" i="3"/>
  <c r="E20"/>
  <c r="E19"/>
  <c r="E18"/>
  <c r="AE17"/>
  <c r="E17"/>
  <c r="E16"/>
  <c r="E15"/>
  <c r="E14"/>
  <c r="E13"/>
  <c r="E12"/>
  <c r="E11"/>
  <c r="E10"/>
  <c r="E9"/>
  <c r="E8"/>
  <c r="E7"/>
  <c r="T30" i="4"/>
  <c r="AL30" s="1"/>
  <c r="S30"/>
  <c r="AK30" s="1"/>
  <c r="R30"/>
  <c r="Q30"/>
  <c r="P30"/>
  <c r="AH30" s="1"/>
  <c r="O30"/>
  <c r="AG30" s="1"/>
  <c r="N30"/>
  <c r="AF30" s="1"/>
  <c r="M30"/>
  <c r="L30"/>
  <c r="AD30" s="1"/>
  <c r="K30"/>
  <c r="AC30" s="1"/>
  <c r="J30"/>
  <c r="I30"/>
  <c r="H30"/>
  <c r="G30"/>
  <c r="F30"/>
  <c r="E30"/>
  <c r="T29"/>
  <c r="AL29" s="1"/>
  <c r="S29"/>
  <c r="R29"/>
  <c r="AJ29" s="1"/>
  <c r="Q29"/>
  <c r="P29"/>
  <c r="AH29" s="1"/>
  <c r="O29"/>
  <c r="N29"/>
  <c r="M29"/>
  <c r="L29"/>
  <c r="AD29" s="1"/>
  <c r="K29"/>
  <c r="J29"/>
  <c r="I29"/>
  <c r="H29"/>
  <c r="G29"/>
  <c r="F29"/>
  <c r="E29"/>
  <c r="T28"/>
  <c r="AL28" s="1"/>
  <c r="S28"/>
  <c r="R28"/>
  <c r="Q28"/>
  <c r="P28"/>
  <c r="AH28" s="1"/>
  <c r="O28"/>
  <c r="N28"/>
  <c r="M28"/>
  <c r="L28"/>
  <c r="AD28" s="1"/>
  <c r="K28"/>
  <c r="J28"/>
  <c r="I28"/>
  <c r="H28"/>
  <c r="G28"/>
  <c r="F28"/>
  <c r="E28"/>
  <c r="T27"/>
  <c r="AL27" s="1"/>
  <c r="S27"/>
  <c r="R27"/>
  <c r="Q27"/>
  <c r="AI27" s="1"/>
  <c r="P27"/>
  <c r="AH27" s="1"/>
  <c r="O27"/>
  <c r="N27"/>
  <c r="M27"/>
  <c r="AE27" s="1"/>
  <c r="L27"/>
  <c r="AD27" s="1"/>
  <c r="K27"/>
  <c r="J27"/>
  <c r="I27"/>
  <c r="AA27" s="1"/>
  <c r="H27"/>
  <c r="G27"/>
  <c r="F27"/>
  <c r="E27"/>
  <c r="T26"/>
  <c r="AL26" s="1"/>
  <c r="S26"/>
  <c r="AK26" s="1"/>
  <c r="R26"/>
  <c r="Q26"/>
  <c r="P26"/>
  <c r="AH26" s="1"/>
  <c r="O26"/>
  <c r="AG26" s="1"/>
  <c r="N26"/>
  <c r="M26"/>
  <c r="L26"/>
  <c r="AD26" s="1"/>
  <c r="K26"/>
  <c r="AC26" s="1"/>
  <c r="J26"/>
  <c r="I26"/>
  <c r="H26"/>
  <c r="G26"/>
  <c r="F26"/>
  <c r="E26"/>
  <c r="T25"/>
  <c r="AL25" s="1"/>
  <c r="S25"/>
  <c r="R25"/>
  <c r="Q25"/>
  <c r="AI25" s="1"/>
  <c r="P25"/>
  <c r="AH25" s="1"/>
  <c r="O25"/>
  <c r="N25"/>
  <c r="M25"/>
  <c r="AE25" s="1"/>
  <c r="L25"/>
  <c r="AD25" s="1"/>
  <c r="K25"/>
  <c r="J25"/>
  <c r="AB25" s="1"/>
  <c r="I25"/>
  <c r="AA25" s="1"/>
  <c r="H25"/>
  <c r="G25"/>
  <c r="F25"/>
  <c r="E25"/>
  <c r="T24"/>
  <c r="AL24" s="1"/>
  <c r="S24"/>
  <c r="AK24" s="1"/>
  <c r="R24"/>
  <c r="Q24"/>
  <c r="P24"/>
  <c r="AH24" s="1"/>
  <c r="O24"/>
  <c r="AG24" s="1"/>
  <c r="N24"/>
  <c r="AF24" s="1"/>
  <c r="M24"/>
  <c r="L24"/>
  <c r="AD24" s="1"/>
  <c r="K24"/>
  <c r="AC24" s="1"/>
  <c r="J24"/>
  <c r="I24"/>
  <c r="H24"/>
  <c r="G24"/>
  <c r="F24"/>
  <c r="E24"/>
  <c r="T23"/>
  <c r="AL23" s="1"/>
  <c r="S23"/>
  <c r="R23"/>
  <c r="AJ23" s="1"/>
  <c r="Q23"/>
  <c r="AI23" s="1"/>
  <c r="P23"/>
  <c r="AH23" s="1"/>
  <c r="O23"/>
  <c r="N23"/>
  <c r="M23"/>
  <c r="AE23" s="1"/>
  <c r="L23"/>
  <c r="AD23" s="1"/>
  <c r="K23"/>
  <c r="J23"/>
  <c r="I23"/>
  <c r="AA23" s="1"/>
  <c r="H23"/>
  <c r="G23"/>
  <c r="F23"/>
  <c r="E23"/>
  <c r="T22"/>
  <c r="AL22" s="1"/>
  <c r="S22"/>
  <c r="R22"/>
  <c r="Q22"/>
  <c r="P22"/>
  <c r="AH22" s="1"/>
  <c r="O22"/>
  <c r="N22"/>
  <c r="M22"/>
  <c r="L22"/>
  <c r="AD22" s="1"/>
  <c r="K22"/>
  <c r="J22"/>
  <c r="AB22" s="1"/>
  <c r="I22"/>
  <c r="H22"/>
  <c r="G22"/>
  <c r="F22"/>
  <c r="E22"/>
  <c r="T21"/>
  <c r="AL21" s="1"/>
  <c r="S21"/>
  <c r="R21"/>
  <c r="Q21"/>
  <c r="AI21" s="1"/>
  <c r="P21"/>
  <c r="AH21" s="1"/>
  <c r="O21"/>
  <c r="N21"/>
  <c r="AF21" s="1"/>
  <c r="M21"/>
  <c r="AE21" s="1"/>
  <c r="L21"/>
  <c r="AD21" s="1"/>
  <c r="K21"/>
  <c r="J21"/>
  <c r="I21"/>
  <c r="AA21" s="1"/>
  <c r="H21"/>
  <c r="G21"/>
  <c r="F21"/>
  <c r="E21"/>
  <c r="T20"/>
  <c r="AL20" s="1"/>
  <c r="S20"/>
  <c r="AK20" s="1"/>
  <c r="R20"/>
  <c r="AJ20" s="1"/>
  <c r="Q20"/>
  <c r="P20"/>
  <c r="AH20" s="1"/>
  <c r="O20"/>
  <c r="AG20" s="1"/>
  <c r="N20"/>
  <c r="M20"/>
  <c r="L20"/>
  <c r="AD20" s="1"/>
  <c r="K20"/>
  <c r="AC20" s="1"/>
  <c r="J20"/>
  <c r="I20"/>
  <c r="H20"/>
  <c r="G20"/>
  <c r="F20"/>
  <c r="E20"/>
  <c r="T19"/>
  <c r="AL19" s="1"/>
  <c r="S19"/>
  <c r="R19"/>
  <c r="Q19"/>
  <c r="P19"/>
  <c r="AH19" s="1"/>
  <c r="O19"/>
  <c r="N19"/>
  <c r="M19"/>
  <c r="L19"/>
  <c r="AD19" s="1"/>
  <c r="K19"/>
  <c r="J19"/>
  <c r="AB19" s="1"/>
  <c r="I19"/>
  <c r="H19"/>
  <c r="G19"/>
  <c r="F19"/>
  <c r="E19"/>
  <c r="T18"/>
  <c r="AL18" s="1"/>
  <c r="S18"/>
  <c r="AK18" s="1"/>
  <c r="R18"/>
  <c r="Q18"/>
  <c r="P18"/>
  <c r="AH18" s="1"/>
  <c r="O18"/>
  <c r="AG18" s="1"/>
  <c r="N18"/>
  <c r="AF18" s="1"/>
  <c r="M18"/>
  <c r="L18"/>
  <c r="AD18" s="1"/>
  <c r="K18"/>
  <c r="AC18" s="1"/>
  <c r="J18"/>
  <c r="I18"/>
  <c r="H18"/>
  <c r="G18"/>
  <c r="F18"/>
  <c r="E18"/>
  <c r="T17"/>
  <c r="AL17" s="1"/>
  <c r="S17"/>
  <c r="R17"/>
  <c r="AJ17" s="1"/>
  <c r="Q17"/>
  <c r="P17"/>
  <c r="AH17" s="1"/>
  <c r="O17"/>
  <c r="N17"/>
  <c r="M17"/>
  <c r="AE17" s="1"/>
  <c r="L17"/>
  <c r="AD17" s="1"/>
  <c r="K17"/>
  <c r="J17"/>
  <c r="I17"/>
  <c r="AA17" s="1"/>
  <c r="H17"/>
  <c r="G17"/>
  <c r="F17"/>
  <c r="E17"/>
  <c r="T16"/>
  <c r="AL16" s="1"/>
  <c r="S16"/>
  <c r="AK16" s="1"/>
  <c r="R16"/>
  <c r="Q16"/>
  <c r="P16"/>
  <c r="AH16" s="1"/>
  <c r="O16"/>
  <c r="AG16" s="1"/>
  <c r="N16"/>
  <c r="M16"/>
  <c r="L16"/>
  <c r="AD16" s="1"/>
  <c r="K16"/>
  <c r="AC16" s="1"/>
  <c r="J16"/>
  <c r="AB16" s="1"/>
  <c r="I16"/>
  <c r="AA16" s="1"/>
  <c r="H16"/>
  <c r="G16"/>
  <c r="F16"/>
  <c r="E16"/>
  <c r="T15"/>
  <c r="AL15" s="1"/>
  <c r="S15"/>
  <c r="R15"/>
  <c r="Q15"/>
  <c r="P15"/>
  <c r="AH15" s="1"/>
  <c r="O15"/>
  <c r="N15"/>
  <c r="AF15" s="1"/>
  <c r="M15"/>
  <c r="AE15" s="1"/>
  <c r="L15"/>
  <c r="AD15" s="1"/>
  <c r="K15"/>
  <c r="J15"/>
  <c r="I15"/>
  <c r="AA15" s="1"/>
  <c r="H15"/>
  <c r="G15"/>
  <c r="F15"/>
  <c r="E15"/>
  <c r="T14"/>
  <c r="AL14" s="1"/>
  <c r="S14"/>
  <c r="AK14" s="1"/>
  <c r="R14"/>
  <c r="Q14"/>
  <c r="P14"/>
  <c r="AH14" s="1"/>
  <c r="O14"/>
  <c r="AG14" s="1"/>
  <c r="N14"/>
  <c r="M14"/>
  <c r="AE14" s="1"/>
  <c r="L14"/>
  <c r="AD14" s="1"/>
  <c r="K14"/>
  <c r="AC14" s="1"/>
  <c r="J14"/>
  <c r="I14"/>
  <c r="AA14" s="1"/>
  <c r="H14"/>
  <c r="G14"/>
  <c r="F14"/>
  <c r="E14"/>
  <c r="T13"/>
  <c r="AL13" s="1"/>
  <c r="S13"/>
  <c r="R13"/>
  <c r="Q13"/>
  <c r="P13"/>
  <c r="AH13" s="1"/>
  <c r="O13"/>
  <c r="N13"/>
  <c r="M13"/>
  <c r="AE13" s="1"/>
  <c r="L13"/>
  <c r="AD13" s="1"/>
  <c r="K13"/>
  <c r="J13"/>
  <c r="I13"/>
  <c r="AA13" s="1"/>
  <c r="H13"/>
  <c r="G13"/>
  <c r="F13"/>
  <c r="E13"/>
  <c r="T12"/>
  <c r="AL12" s="1"/>
  <c r="S12"/>
  <c r="AK12" s="1"/>
  <c r="R12"/>
  <c r="Q12"/>
  <c r="P12"/>
  <c r="AH12" s="1"/>
  <c r="O12"/>
  <c r="AG12" s="1"/>
  <c r="N12"/>
  <c r="M12"/>
  <c r="L12"/>
  <c r="AD12" s="1"/>
  <c r="K12"/>
  <c r="AC12" s="1"/>
  <c r="J12"/>
  <c r="I12"/>
  <c r="H12"/>
  <c r="G12"/>
  <c r="F12"/>
  <c r="E12"/>
  <c r="T11"/>
  <c r="AL11" s="1"/>
  <c r="S11"/>
  <c r="R11"/>
  <c r="Q11"/>
  <c r="P11"/>
  <c r="AH11" s="1"/>
  <c r="O11"/>
  <c r="N11"/>
  <c r="M11"/>
  <c r="L11"/>
  <c r="AD11" s="1"/>
  <c r="K11"/>
  <c r="J11"/>
  <c r="I11"/>
  <c r="AA11" s="1"/>
  <c r="H11"/>
  <c r="G11"/>
  <c r="F11"/>
  <c r="E11"/>
  <c r="T10"/>
  <c r="AL10" s="1"/>
  <c r="S10"/>
  <c r="AK10" s="1"/>
  <c r="R10"/>
  <c r="Q10"/>
  <c r="P10"/>
  <c r="AH10" s="1"/>
  <c r="O10"/>
  <c r="AG10" s="1"/>
  <c r="N10"/>
  <c r="M10"/>
  <c r="AE10" s="1"/>
  <c r="L10"/>
  <c r="AD10" s="1"/>
  <c r="K10"/>
  <c r="AC10" s="1"/>
  <c r="J10"/>
  <c r="I10"/>
  <c r="AA10" s="1"/>
  <c r="H10"/>
  <c r="G10"/>
  <c r="F10"/>
  <c r="E10"/>
  <c r="T9"/>
  <c r="AL9" s="1"/>
  <c r="S9"/>
  <c r="R9"/>
  <c r="Q9"/>
  <c r="AI9" s="1"/>
  <c r="P9"/>
  <c r="AH9" s="1"/>
  <c r="O9"/>
  <c r="N9"/>
  <c r="M9"/>
  <c r="AE9" s="1"/>
  <c r="L9"/>
  <c r="AD9" s="1"/>
  <c r="K9"/>
  <c r="J9"/>
  <c r="I9"/>
  <c r="AA9" s="1"/>
  <c r="H9"/>
  <c r="G9"/>
  <c r="F9"/>
  <c r="E9"/>
  <c r="T8"/>
  <c r="AL8" s="1"/>
  <c r="S8"/>
  <c r="R8"/>
  <c r="Q8"/>
  <c r="P8"/>
  <c r="AH8" s="1"/>
  <c r="O8"/>
  <c r="N8"/>
  <c r="M8"/>
  <c r="AE8" s="1"/>
  <c r="L8"/>
  <c r="AD8" s="1"/>
  <c r="K8"/>
  <c r="J8"/>
  <c r="I8"/>
  <c r="AA8" s="1"/>
  <c r="H8"/>
  <c r="G8"/>
  <c r="F8"/>
  <c r="E8"/>
  <c r="T7"/>
  <c r="AL7" s="1"/>
  <c r="S7"/>
  <c r="R7"/>
  <c r="Q7"/>
  <c r="AI7" s="1"/>
  <c r="P7"/>
  <c r="AH7" s="1"/>
  <c r="O7"/>
  <c r="N7"/>
  <c r="M7"/>
  <c r="AE7" s="1"/>
  <c r="L7"/>
  <c r="AD7" s="1"/>
  <c r="K7"/>
  <c r="J7"/>
  <c r="I7"/>
  <c r="AA7" s="1"/>
  <c r="H7"/>
  <c r="G7"/>
  <c r="F7"/>
  <c r="E7"/>
  <c r="T30" i="5"/>
  <c r="AL30" s="1"/>
  <c r="S30"/>
  <c r="AK30" s="1"/>
  <c r="R30"/>
  <c r="Q30"/>
  <c r="P30"/>
  <c r="AH30" s="1"/>
  <c r="O30"/>
  <c r="AG30" s="1"/>
  <c r="N30"/>
  <c r="AF30" s="1"/>
  <c r="M30"/>
  <c r="L30"/>
  <c r="AD30" s="1"/>
  <c r="K30"/>
  <c r="AC30" s="1"/>
  <c r="J30"/>
  <c r="I30"/>
  <c r="H30"/>
  <c r="G30"/>
  <c r="F30"/>
  <c r="E30"/>
  <c r="T29"/>
  <c r="AL29" s="1"/>
  <c r="S29"/>
  <c r="R29"/>
  <c r="Q29"/>
  <c r="AI29" s="1"/>
  <c r="P29"/>
  <c r="AH29" s="1"/>
  <c r="O29"/>
  <c r="N29"/>
  <c r="M29"/>
  <c r="AE29" s="1"/>
  <c r="L29"/>
  <c r="AD29" s="1"/>
  <c r="K29"/>
  <c r="J29"/>
  <c r="I29"/>
  <c r="AA29" s="1"/>
  <c r="H29"/>
  <c r="G29"/>
  <c r="F29"/>
  <c r="E29"/>
  <c r="T28"/>
  <c r="AL28" s="1"/>
  <c r="S28"/>
  <c r="AK28" s="1"/>
  <c r="R28"/>
  <c r="Q28"/>
  <c r="P28"/>
  <c r="AH28" s="1"/>
  <c r="O28"/>
  <c r="AG28" s="1"/>
  <c r="N28"/>
  <c r="M28"/>
  <c r="L28"/>
  <c r="AD28" s="1"/>
  <c r="K28"/>
  <c r="AC28" s="1"/>
  <c r="J28"/>
  <c r="AB28" s="1"/>
  <c r="I28"/>
  <c r="AA28" s="1"/>
  <c r="H28"/>
  <c r="G28"/>
  <c r="F28"/>
  <c r="E28"/>
  <c r="T27"/>
  <c r="AL27" s="1"/>
  <c r="S27"/>
  <c r="AK27" s="1"/>
  <c r="R27"/>
  <c r="Q27"/>
  <c r="AI27" s="1"/>
  <c r="P27"/>
  <c r="AH27" s="1"/>
  <c r="O27"/>
  <c r="N27"/>
  <c r="AF27" s="1"/>
  <c r="M27"/>
  <c r="AE27" s="1"/>
  <c r="L27"/>
  <c r="AD27" s="1"/>
  <c r="K27"/>
  <c r="J27"/>
  <c r="I27"/>
  <c r="AA27" s="1"/>
  <c r="H27"/>
  <c r="G27"/>
  <c r="F27"/>
  <c r="E27"/>
  <c r="T26"/>
  <c r="AL26" s="1"/>
  <c r="S26"/>
  <c r="AK26" s="1"/>
  <c r="R26"/>
  <c r="AJ26" s="1"/>
  <c r="Q26"/>
  <c r="AI26" s="1"/>
  <c r="P26"/>
  <c r="AH26" s="1"/>
  <c r="O26"/>
  <c r="AG26" s="1"/>
  <c r="N26"/>
  <c r="M26"/>
  <c r="L26"/>
  <c r="AD26" s="1"/>
  <c r="K26"/>
  <c r="AC26" s="1"/>
  <c r="J26"/>
  <c r="I26"/>
  <c r="H26"/>
  <c r="G26"/>
  <c r="F26"/>
  <c r="E26"/>
  <c r="T25"/>
  <c r="AL25" s="1"/>
  <c r="S25"/>
  <c r="R25"/>
  <c r="Q25"/>
  <c r="AI25" s="1"/>
  <c r="BD25" s="1"/>
  <c r="V25" s="1"/>
  <c r="T25" i="12" s="1"/>
  <c r="U25" s="1"/>
  <c r="P25" i="5"/>
  <c r="AH25" s="1"/>
  <c r="O25"/>
  <c r="AG25" s="1"/>
  <c r="N25"/>
  <c r="M25"/>
  <c r="AE25" s="1"/>
  <c r="L25"/>
  <c r="AD25" s="1"/>
  <c r="K25"/>
  <c r="J25"/>
  <c r="I25"/>
  <c r="AA25" s="1"/>
  <c r="H25"/>
  <c r="G25"/>
  <c r="F25"/>
  <c r="E25"/>
  <c r="T24"/>
  <c r="AL24" s="1"/>
  <c r="S24"/>
  <c r="AK24" s="1"/>
  <c r="R24"/>
  <c r="Q24"/>
  <c r="P24"/>
  <c r="AH24" s="1"/>
  <c r="O24"/>
  <c r="AG24" s="1"/>
  <c r="N24"/>
  <c r="AF24" s="1"/>
  <c r="M24"/>
  <c r="AE24" s="1"/>
  <c r="L24"/>
  <c r="AD24" s="1"/>
  <c r="K24"/>
  <c r="AC24" s="1"/>
  <c r="J24"/>
  <c r="I24"/>
  <c r="H24"/>
  <c r="G24"/>
  <c r="F24"/>
  <c r="E24"/>
  <c r="T23"/>
  <c r="AL23" s="1"/>
  <c r="S23"/>
  <c r="R23"/>
  <c r="Q23"/>
  <c r="AI23" s="1"/>
  <c r="BD23" s="1"/>
  <c r="V23" s="1"/>
  <c r="T23" i="12" s="1"/>
  <c r="U23" s="1"/>
  <c r="P23" i="5"/>
  <c r="AH23" s="1"/>
  <c r="O23"/>
  <c r="N23"/>
  <c r="M23"/>
  <c r="AE23" s="1"/>
  <c r="L23"/>
  <c r="AD23" s="1"/>
  <c r="K23"/>
  <c r="AC23" s="1"/>
  <c r="J23"/>
  <c r="I23"/>
  <c r="AA23" s="1"/>
  <c r="H23"/>
  <c r="G23"/>
  <c r="F23"/>
  <c r="E23"/>
  <c r="T22"/>
  <c r="AL22" s="1"/>
  <c r="S22"/>
  <c r="R22"/>
  <c r="Q22"/>
  <c r="P22"/>
  <c r="AH22" s="1"/>
  <c r="O22"/>
  <c r="AG22" s="1"/>
  <c r="N22"/>
  <c r="M22"/>
  <c r="L22"/>
  <c r="AD22" s="1"/>
  <c r="K22"/>
  <c r="J22"/>
  <c r="AB22" s="1"/>
  <c r="I22"/>
  <c r="AA22" s="1"/>
  <c r="H22"/>
  <c r="G22"/>
  <c r="F22"/>
  <c r="E22"/>
  <c r="T21"/>
  <c r="AL21" s="1"/>
  <c r="S21"/>
  <c r="AK21" s="1"/>
  <c r="R21"/>
  <c r="Q21"/>
  <c r="AI21" s="1"/>
  <c r="BD21" s="1"/>
  <c r="V21" s="1"/>
  <c r="T21" i="12" s="1"/>
  <c r="U21" s="1"/>
  <c r="P21" i="5"/>
  <c r="AH21" s="1"/>
  <c r="O21"/>
  <c r="N21"/>
  <c r="M21"/>
  <c r="AE21" s="1"/>
  <c r="L21"/>
  <c r="AD21" s="1"/>
  <c r="K21"/>
  <c r="J21"/>
  <c r="I21"/>
  <c r="AA21" s="1"/>
  <c r="H21"/>
  <c r="G21"/>
  <c r="F21"/>
  <c r="E21"/>
  <c r="T20"/>
  <c r="AL20" s="1"/>
  <c r="S20"/>
  <c r="AK20" s="1"/>
  <c r="R20"/>
  <c r="AJ20" s="1"/>
  <c r="Q20"/>
  <c r="AI20" s="1"/>
  <c r="BD20" s="1"/>
  <c r="V20" s="1"/>
  <c r="T20" i="12" s="1"/>
  <c r="U20" s="1"/>
  <c r="P20" i="5"/>
  <c r="AH20" s="1"/>
  <c r="O20"/>
  <c r="AG20" s="1"/>
  <c r="N20"/>
  <c r="M20"/>
  <c r="L20"/>
  <c r="AD20" s="1"/>
  <c r="K20"/>
  <c r="AC20" s="1"/>
  <c r="J20"/>
  <c r="I20"/>
  <c r="H20"/>
  <c r="G20"/>
  <c r="F20"/>
  <c r="E20"/>
  <c r="T19"/>
  <c r="AL19" s="1"/>
  <c r="S19"/>
  <c r="R19"/>
  <c r="Q19"/>
  <c r="P19"/>
  <c r="AH19" s="1"/>
  <c r="O19"/>
  <c r="AG19" s="1"/>
  <c r="N19"/>
  <c r="M19"/>
  <c r="L19"/>
  <c r="AD19" s="1"/>
  <c r="K19"/>
  <c r="J19"/>
  <c r="AB19" s="1"/>
  <c r="I19"/>
  <c r="AA19" s="1"/>
  <c r="H19"/>
  <c r="G19"/>
  <c r="F19"/>
  <c r="E19"/>
  <c r="T18"/>
  <c r="AL18" s="1"/>
  <c r="S18"/>
  <c r="AK18" s="1"/>
  <c r="R18"/>
  <c r="Q18"/>
  <c r="P18"/>
  <c r="AH18" s="1"/>
  <c r="O18"/>
  <c r="AG18" s="1"/>
  <c r="N18"/>
  <c r="AF18" s="1"/>
  <c r="M18"/>
  <c r="AE18" s="1"/>
  <c r="L18"/>
  <c r="AD18" s="1"/>
  <c r="K18"/>
  <c r="AC18" s="1"/>
  <c r="J18"/>
  <c r="I18"/>
  <c r="H18"/>
  <c r="G18"/>
  <c r="F18"/>
  <c r="E18"/>
  <c r="T17"/>
  <c r="AL17" s="1"/>
  <c r="S17"/>
  <c r="R17"/>
  <c r="Q17"/>
  <c r="P17"/>
  <c r="AH17" s="1"/>
  <c r="O17"/>
  <c r="N17"/>
  <c r="M17"/>
  <c r="L17"/>
  <c r="AD17" s="1"/>
  <c r="K17"/>
  <c r="J17"/>
  <c r="I17"/>
  <c r="H17"/>
  <c r="G17"/>
  <c r="F17"/>
  <c r="E17"/>
  <c r="T16"/>
  <c r="AL16" s="1"/>
  <c r="S16"/>
  <c r="AK16" s="1"/>
  <c r="R16"/>
  <c r="Q16"/>
  <c r="P16"/>
  <c r="AH16" s="1"/>
  <c r="O16"/>
  <c r="AG16" s="1"/>
  <c r="N16"/>
  <c r="M16"/>
  <c r="L16"/>
  <c r="AD16" s="1"/>
  <c r="K16"/>
  <c r="AC16" s="1"/>
  <c r="J16"/>
  <c r="AB16" s="1"/>
  <c r="I16"/>
  <c r="AA16" s="1"/>
  <c r="H16"/>
  <c r="G16"/>
  <c r="F16"/>
  <c r="E16"/>
  <c r="T15"/>
  <c r="AL15" s="1"/>
  <c r="S15"/>
  <c r="AK15" s="1"/>
  <c r="R15"/>
  <c r="Q15"/>
  <c r="AI15" s="1"/>
  <c r="P15"/>
  <c r="AH15" s="1"/>
  <c r="O15"/>
  <c r="N15"/>
  <c r="M15"/>
  <c r="AE15" s="1"/>
  <c r="L15"/>
  <c r="AD15" s="1"/>
  <c r="K15"/>
  <c r="J15"/>
  <c r="I15"/>
  <c r="AA15" s="1"/>
  <c r="H15"/>
  <c r="G15"/>
  <c r="F15"/>
  <c r="E15"/>
  <c r="T14"/>
  <c r="AL14" s="1"/>
  <c r="S14"/>
  <c r="R14"/>
  <c r="Q14"/>
  <c r="P14"/>
  <c r="AH14" s="1"/>
  <c r="O14"/>
  <c r="N14"/>
  <c r="M14"/>
  <c r="AE14" s="1"/>
  <c r="L14"/>
  <c r="AD14" s="1"/>
  <c r="K14"/>
  <c r="J14"/>
  <c r="I14"/>
  <c r="AA14" s="1"/>
  <c r="H14"/>
  <c r="G14"/>
  <c r="F14"/>
  <c r="E14"/>
  <c r="T13"/>
  <c r="AL13" s="1"/>
  <c r="S13"/>
  <c r="R13"/>
  <c r="Q13"/>
  <c r="AI13" s="1"/>
  <c r="P13"/>
  <c r="AH13" s="1"/>
  <c r="O13"/>
  <c r="AG13" s="1"/>
  <c r="N13"/>
  <c r="M13"/>
  <c r="AE13" s="1"/>
  <c r="L13"/>
  <c r="AD13" s="1"/>
  <c r="K13"/>
  <c r="J13"/>
  <c r="I13"/>
  <c r="AA13" s="1"/>
  <c r="H13"/>
  <c r="G13"/>
  <c r="F13"/>
  <c r="E13"/>
  <c r="T12"/>
  <c r="AL12" s="1"/>
  <c r="S12"/>
  <c r="AK12" s="1"/>
  <c r="R12"/>
  <c r="Q12"/>
  <c r="P12"/>
  <c r="AH12" s="1"/>
  <c r="O12"/>
  <c r="AG12" s="1"/>
  <c r="N12"/>
  <c r="AF12" s="1"/>
  <c r="M12"/>
  <c r="AE12" s="1"/>
  <c r="L12"/>
  <c r="AD12" s="1"/>
  <c r="K12"/>
  <c r="AC12" s="1"/>
  <c r="J12"/>
  <c r="I12"/>
  <c r="AA12" s="1"/>
  <c r="H12"/>
  <c r="G12"/>
  <c r="F12"/>
  <c r="E12"/>
  <c r="T11"/>
  <c r="AL11" s="1"/>
  <c r="S11"/>
  <c r="R11"/>
  <c r="Q11"/>
  <c r="AI11" s="1"/>
  <c r="P11"/>
  <c r="AH11" s="1"/>
  <c r="O11"/>
  <c r="N11"/>
  <c r="M11"/>
  <c r="AE11" s="1"/>
  <c r="L11"/>
  <c r="AD11" s="1"/>
  <c r="K11"/>
  <c r="AC11" s="1"/>
  <c r="J11"/>
  <c r="I11"/>
  <c r="AA11" s="1"/>
  <c r="H11"/>
  <c r="G11"/>
  <c r="F11"/>
  <c r="E11"/>
  <c r="T10"/>
  <c r="AL10" s="1"/>
  <c r="S10"/>
  <c r="AK10" s="1"/>
  <c r="R10"/>
  <c r="Q10"/>
  <c r="P10"/>
  <c r="AH10" s="1"/>
  <c r="O10"/>
  <c r="AG10" s="1"/>
  <c r="N10"/>
  <c r="M10"/>
  <c r="L10"/>
  <c r="AD10" s="1"/>
  <c r="K10"/>
  <c r="AC10" s="1"/>
  <c r="J10"/>
  <c r="AB10" s="1"/>
  <c r="I10"/>
  <c r="AA10" s="1"/>
  <c r="H10"/>
  <c r="G10"/>
  <c r="F10"/>
  <c r="E10"/>
  <c r="T9"/>
  <c r="AL9" s="1"/>
  <c r="S9"/>
  <c r="AK9" s="1"/>
  <c r="R9"/>
  <c r="Q9"/>
  <c r="AI9" s="1"/>
  <c r="P9"/>
  <c r="AH9" s="1"/>
  <c r="O9"/>
  <c r="N9"/>
  <c r="AF9" s="1"/>
  <c r="M9"/>
  <c r="AE9" s="1"/>
  <c r="L9"/>
  <c r="AD9" s="1"/>
  <c r="K9"/>
  <c r="J9"/>
  <c r="I9"/>
  <c r="AA9" s="1"/>
  <c r="H9"/>
  <c r="G9"/>
  <c r="F9"/>
  <c r="E9"/>
  <c r="T8"/>
  <c r="AL8" s="1"/>
  <c r="S8"/>
  <c r="R8"/>
  <c r="AJ8" s="1"/>
  <c r="Q8"/>
  <c r="AI8" s="1"/>
  <c r="P8"/>
  <c r="AH8" s="1"/>
  <c r="O8"/>
  <c r="N8"/>
  <c r="M8"/>
  <c r="AE8" s="1"/>
  <c r="L8"/>
  <c r="AD8" s="1"/>
  <c r="K8"/>
  <c r="AC8" s="1"/>
  <c r="J8"/>
  <c r="I8"/>
  <c r="AA8" s="1"/>
  <c r="H8"/>
  <c r="G8"/>
  <c r="F8"/>
  <c r="E8"/>
  <c r="T7"/>
  <c r="AL7" s="1"/>
  <c r="S7"/>
  <c r="R7"/>
  <c r="Q7"/>
  <c r="AI7" s="1"/>
  <c r="P7"/>
  <c r="AH7" s="1"/>
  <c r="O7"/>
  <c r="AG7" s="1"/>
  <c r="N7"/>
  <c r="M7"/>
  <c r="AE7" s="1"/>
  <c r="L7"/>
  <c r="AD7" s="1"/>
  <c r="K7"/>
  <c r="J7"/>
  <c r="AB7" s="1"/>
  <c r="I7"/>
  <c r="AA7" s="1"/>
  <c r="H7"/>
  <c r="G7"/>
  <c r="F7"/>
  <c r="E7"/>
  <c r="T39" i="6"/>
  <c r="AL39" s="1"/>
  <c r="S39"/>
  <c r="AK39" s="1"/>
  <c r="R39"/>
  <c r="AJ39" s="1"/>
  <c r="Q39"/>
  <c r="AI39" s="1"/>
  <c r="P39"/>
  <c r="AH39" s="1"/>
  <c r="O39"/>
  <c r="N39"/>
  <c r="AF39" s="1"/>
  <c r="M39"/>
  <c r="AE39" s="1"/>
  <c r="L39"/>
  <c r="AD39" s="1"/>
  <c r="K39"/>
  <c r="AC39" s="1"/>
  <c r="J39"/>
  <c r="I39"/>
  <c r="AA39" s="1"/>
  <c r="H39"/>
  <c r="G39"/>
  <c r="F39"/>
  <c r="E39"/>
  <c r="T38"/>
  <c r="AL38" s="1"/>
  <c r="S38"/>
  <c r="AK38" s="1"/>
  <c r="R38"/>
  <c r="AJ38" s="1"/>
  <c r="Q38"/>
  <c r="AI38" s="1"/>
  <c r="P38"/>
  <c r="AH38" s="1"/>
  <c r="O38"/>
  <c r="AG38" s="1"/>
  <c r="N38"/>
  <c r="M38"/>
  <c r="L38"/>
  <c r="AD38" s="1"/>
  <c r="K38"/>
  <c r="AC38" s="1"/>
  <c r="J38"/>
  <c r="AB38" s="1"/>
  <c r="I38"/>
  <c r="AA38" s="1"/>
  <c r="H38"/>
  <c r="G38"/>
  <c r="F38"/>
  <c r="E38"/>
  <c r="T37"/>
  <c r="AL37" s="1"/>
  <c r="S37"/>
  <c r="AK37" s="1"/>
  <c r="R37"/>
  <c r="Q37"/>
  <c r="AI37" s="1"/>
  <c r="P37"/>
  <c r="AH37" s="1"/>
  <c r="O37"/>
  <c r="N37"/>
  <c r="AF37" s="1"/>
  <c r="M37"/>
  <c r="AE37" s="1"/>
  <c r="L37"/>
  <c r="AD37" s="1"/>
  <c r="K37"/>
  <c r="J37"/>
  <c r="AB37" s="1"/>
  <c r="I37"/>
  <c r="AA37" s="1"/>
  <c r="H37"/>
  <c r="G37"/>
  <c r="F37"/>
  <c r="E37"/>
  <c r="T36"/>
  <c r="AL36" s="1"/>
  <c r="S36"/>
  <c r="AK36" s="1"/>
  <c r="R36"/>
  <c r="AJ36" s="1"/>
  <c r="Q36"/>
  <c r="AI36" s="1"/>
  <c r="P36"/>
  <c r="AH36" s="1"/>
  <c r="O36"/>
  <c r="AG36" s="1"/>
  <c r="N36"/>
  <c r="AF36" s="1"/>
  <c r="M36"/>
  <c r="L36"/>
  <c r="AD36" s="1"/>
  <c r="K36"/>
  <c r="AC36" s="1"/>
  <c r="J36"/>
  <c r="I36"/>
  <c r="AA36" s="1"/>
  <c r="H36"/>
  <c r="G36"/>
  <c r="F36"/>
  <c r="E36"/>
  <c r="T35"/>
  <c r="AL35" s="1"/>
  <c r="S35"/>
  <c r="R35"/>
  <c r="AJ35" s="1"/>
  <c r="Q35"/>
  <c r="AI35" s="1"/>
  <c r="P35"/>
  <c r="AH35" s="1"/>
  <c r="O35"/>
  <c r="AG35" s="1"/>
  <c r="N35"/>
  <c r="M35"/>
  <c r="AE35" s="1"/>
  <c r="L35"/>
  <c r="AD35" s="1"/>
  <c r="K35"/>
  <c r="AC35" s="1"/>
  <c r="J35"/>
  <c r="AB35" s="1"/>
  <c r="I35"/>
  <c r="AA35" s="1"/>
  <c r="H35"/>
  <c r="G35"/>
  <c r="F35"/>
  <c r="E35"/>
  <c r="T34"/>
  <c r="AL34" s="1"/>
  <c r="S34"/>
  <c r="AK34" s="1"/>
  <c r="R34"/>
  <c r="Q34"/>
  <c r="AI34" s="1"/>
  <c r="P34"/>
  <c r="AH34" s="1"/>
  <c r="O34"/>
  <c r="AG34" s="1"/>
  <c r="N34"/>
  <c r="AF34" s="1"/>
  <c r="M34"/>
  <c r="AE34" s="1"/>
  <c r="L34"/>
  <c r="AD34" s="1"/>
  <c r="K34"/>
  <c r="AC34" s="1"/>
  <c r="J34"/>
  <c r="AB34" s="1"/>
  <c r="I34"/>
  <c r="H34"/>
  <c r="G34"/>
  <c r="F34"/>
  <c r="E34"/>
  <c r="T33"/>
  <c r="AL33" s="1"/>
  <c r="S33"/>
  <c r="AK33" s="1"/>
  <c r="R33"/>
  <c r="AJ33" s="1"/>
  <c r="Q33"/>
  <c r="AI33" s="1"/>
  <c r="BD33" s="1"/>
  <c r="V33" s="1"/>
  <c r="X33" i="12" s="1"/>
  <c r="Y33" s="1"/>
  <c r="P33" i="6"/>
  <c r="AH33" s="1"/>
  <c r="O33"/>
  <c r="N33"/>
  <c r="AF33" s="1"/>
  <c r="M33"/>
  <c r="AE33" s="1"/>
  <c r="L33"/>
  <c r="AD33" s="1"/>
  <c r="K33"/>
  <c r="AC33" s="1"/>
  <c r="J33"/>
  <c r="I33"/>
  <c r="AA33" s="1"/>
  <c r="H33"/>
  <c r="G33"/>
  <c r="F33"/>
  <c r="E33"/>
  <c r="T32"/>
  <c r="AL32" s="1"/>
  <c r="S32"/>
  <c r="R32"/>
  <c r="AJ32" s="1"/>
  <c r="Q32"/>
  <c r="AI32" s="1"/>
  <c r="BD32" s="1"/>
  <c r="V32" s="1"/>
  <c r="X32" i="12" s="1"/>
  <c r="Y32" s="1"/>
  <c r="P32" i="6"/>
  <c r="AH32" s="1"/>
  <c r="O32"/>
  <c r="AG32" s="1"/>
  <c r="N32"/>
  <c r="M32"/>
  <c r="L32"/>
  <c r="AD32" s="1"/>
  <c r="K32"/>
  <c r="J32"/>
  <c r="AB32" s="1"/>
  <c r="I32"/>
  <c r="AA32" s="1"/>
  <c r="H32"/>
  <c r="G32"/>
  <c r="F32"/>
  <c r="E32"/>
  <c r="T31"/>
  <c r="AL31" s="1"/>
  <c r="S31"/>
  <c r="AK31" s="1"/>
  <c r="R31"/>
  <c r="Q31"/>
  <c r="AI31" s="1"/>
  <c r="P31"/>
  <c r="AH31" s="1"/>
  <c r="O31"/>
  <c r="AG31" s="1"/>
  <c r="N31"/>
  <c r="AF31" s="1"/>
  <c r="M31"/>
  <c r="AE31" s="1"/>
  <c r="L31"/>
  <c r="AD31" s="1"/>
  <c r="K31"/>
  <c r="J31"/>
  <c r="AB31" s="1"/>
  <c r="I31"/>
  <c r="AA31" s="1"/>
  <c r="H31"/>
  <c r="G31"/>
  <c r="F31"/>
  <c r="E31"/>
  <c r="T30"/>
  <c r="AL30" s="1"/>
  <c r="S30"/>
  <c r="AK30" s="1"/>
  <c r="R30"/>
  <c r="AJ30" s="1"/>
  <c r="Q30"/>
  <c r="AI30" s="1"/>
  <c r="P30"/>
  <c r="AH30" s="1"/>
  <c r="O30"/>
  <c r="AG30" s="1"/>
  <c r="N30"/>
  <c r="AF30" s="1"/>
  <c r="M30"/>
  <c r="AE30" s="1"/>
  <c r="L30"/>
  <c r="AD30" s="1"/>
  <c r="K30"/>
  <c r="AC30" s="1"/>
  <c r="J30"/>
  <c r="I30"/>
  <c r="H30"/>
  <c r="G30"/>
  <c r="F30"/>
  <c r="E30"/>
  <c r="T29"/>
  <c r="AL29" s="1"/>
  <c r="S29"/>
  <c r="R29"/>
  <c r="AJ29" s="1"/>
  <c r="Q29"/>
  <c r="AI29" s="1"/>
  <c r="P29"/>
  <c r="AH29" s="1"/>
  <c r="O29"/>
  <c r="AG29" s="1"/>
  <c r="N29"/>
  <c r="M29"/>
  <c r="L29"/>
  <c r="AD29" s="1"/>
  <c r="K29"/>
  <c r="AC29" s="1"/>
  <c r="J29"/>
  <c r="AB29" s="1"/>
  <c r="I29"/>
  <c r="AA29" s="1"/>
  <c r="H29"/>
  <c r="G29"/>
  <c r="F29"/>
  <c r="E29"/>
  <c r="T28"/>
  <c r="AL28" s="1"/>
  <c r="S28"/>
  <c r="AK28" s="1"/>
  <c r="R28"/>
  <c r="Q28"/>
  <c r="AI28" s="1"/>
  <c r="BD28" s="1"/>
  <c r="V28" s="1"/>
  <c r="X28" i="12" s="1"/>
  <c r="Y28" s="1"/>
  <c r="P28" i="6"/>
  <c r="AH28" s="1"/>
  <c r="O28"/>
  <c r="AG28" s="1"/>
  <c r="N28"/>
  <c r="AF28" s="1"/>
  <c r="M28"/>
  <c r="AE28" s="1"/>
  <c r="L28"/>
  <c r="AD28" s="1"/>
  <c r="K28"/>
  <c r="J28"/>
  <c r="AB28" s="1"/>
  <c r="I28"/>
  <c r="AA28" s="1"/>
  <c r="H28"/>
  <c r="G28"/>
  <c r="F28"/>
  <c r="E28"/>
  <c r="T27"/>
  <c r="AL27" s="1"/>
  <c r="S27"/>
  <c r="R27"/>
  <c r="Q27"/>
  <c r="AI27" s="1"/>
  <c r="BD27" s="1"/>
  <c r="V27" s="1"/>
  <c r="X27" i="12" s="1"/>
  <c r="Y27" s="1"/>
  <c r="P27" i="6"/>
  <c r="AH27" s="1"/>
  <c r="O27"/>
  <c r="N27"/>
  <c r="AF27" s="1"/>
  <c r="M27"/>
  <c r="AE27" s="1"/>
  <c r="L27"/>
  <c r="AD27" s="1"/>
  <c r="K27"/>
  <c r="AC27" s="1"/>
  <c r="J27"/>
  <c r="I27"/>
  <c r="AA27" s="1"/>
  <c r="H27"/>
  <c r="G27"/>
  <c r="F27"/>
  <c r="E27"/>
  <c r="T26"/>
  <c r="AL26" s="1"/>
  <c r="S26"/>
  <c r="AK26" s="1"/>
  <c r="R26"/>
  <c r="AJ26" s="1"/>
  <c r="Q26"/>
  <c r="AI26" s="1"/>
  <c r="P26"/>
  <c r="AH26" s="1"/>
  <c r="O26"/>
  <c r="AG26" s="1"/>
  <c r="N26"/>
  <c r="M26"/>
  <c r="L26"/>
  <c r="AD26" s="1"/>
  <c r="K26"/>
  <c r="AC26" s="1"/>
  <c r="J26"/>
  <c r="AB26" s="1"/>
  <c r="I26"/>
  <c r="AA26" s="1"/>
  <c r="H26"/>
  <c r="G26"/>
  <c r="F26"/>
  <c r="E26"/>
  <c r="T25"/>
  <c r="AL25" s="1"/>
  <c r="S25"/>
  <c r="AK25" s="1"/>
  <c r="R25"/>
  <c r="Q25"/>
  <c r="AI25" s="1"/>
  <c r="BD25" s="1"/>
  <c r="V25" s="1"/>
  <c r="X25" i="12" s="1"/>
  <c r="Y25" s="1"/>
  <c r="P25" i="6"/>
  <c r="AH25" s="1"/>
  <c r="O25"/>
  <c r="N25"/>
  <c r="AF25" s="1"/>
  <c r="M25"/>
  <c r="AE25" s="1"/>
  <c r="L25"/>
  <c r="AD25" s="1"/>
  <c r="K25"/>
  <c r="J25"/>
  <c r="AB25" s="1"/>
  <c r="I25"/>
  <c r="AA25" s="1"/>
  <c r="H25"/>
  <c r="G25"/>
  <c r="F25"/>
  <c r="E25"/>
  <c r="T24"/>
  <c r="AL24" s="1"/>
  <c r="S24"/>
  <c r="AK24" s="1"/>
  <c r="R24"/>
  <c r="AJ24" s="1"/>
  <c r="Q24"/>
  <c r="AI24" s="1"/>
  <c r="BD24" s="1"/>
  <c r="V24" s="1"/>
  <c r="X24" i="12" s="1"/>
  <c r="Y24" s="1"/>
  <c r="P24" i="6"/>
  <c r="AH24" s="1"/>
  <c r="O24"/>
  <c r="AG24" s="1"/>
  <c r="N24"/>
  <c r="AF24" s="1"/>
  <c r="M24"/>
  <c r="AE24" s="1"/>
  <c r="L24"/>
  <c r="AD24" s="1"/>
  <c r="K24"/>
  <c r="AC24" s="1"/>
  <c r="J24"/>
  <c r="I24"/>
  <c r="H24"/>
  <c r="G24"/>
  <c r="F24"/>
  <c r="E24"/>
  <c r="T23"/>
  <c r="AL23" s="1"/>
  <c r="S23"/>
  <c r="R23"/>
  <c r="AJ23" s="1"/>
  <c r="Q23"/>
  <c r="AI23" s="1"/>
  <c r="P23"/>
  <c r="AH23" s="1"/>
  <c r="O23"/>
  <c r="AG23" s="1"/>
  <c r="N23"/>
  <c r="M23"/>
  <c r="AE23" s="1"/>
  <c r="L23"/>
  <c r="AD23" s="1"/>
  <c r="K23"/>
  <c r="J23"/>
  <c r="AB23" s="1"/>
  <c r="I23"/>
  <c r="AA23" s="1"/>
  <c r="H23"/>
  <c r="G23"/>
  <c r="F23"/>
  <c r="E23"/>
  <c r="T22"/>
  <c r="AL22" s="1"/>
  <c r="S22"/>
  <c r="AK22" s="1"/>
  <c r="R22"/>
  <c r="Q22"/>
  <c r="AI22" s="1"/>
  <c r="P22"/>
  <c r="AH22" s="1"/>
  <c r="O22"/>
  <c r="N22"/>
  <c r="AF22" s="1"/>
  <c r="M22"/>
  <c r="AE22" s="1"/>
  <c r="L22"/>
  <c r="AD22" s="1"/>
  <c r="K22"/>
  <c r="J22"/>
  <c r="AB22" s="1"/>
  <c r="I22"/>
  <c r="AA22" s="1"/>
  <c r="H22"/>
  <c r="G22"/>
  <c r="F22"/>
  <c r="E22"/>
  <c r="T21"/>
  <c r="AL21" s="1"/>
  <c r="S21"/>
  <c r="R21"/>
  <c r="AJ21" s="1"/>
  <c r="Q21"/>
  <c r="AI21" s="1"/>
  <c r="P21"/>
  <c r="AH21" s="1"/>
  <c r="O21"/>
  <c r="N21"/>
  <c r="AF21" s="1"/>
  <c r="M21"/>
  <c r="AE21" s="1"/>
  <c r="L21"/>
  <c r="AD21" s="1"/>
  <c r="K21"/>
  <c r="AC21" s="1"/>
  <c r="J21"/>
  <c r="I21"/>
  <c r="AA21" s="1"/>
  <c r="H21"/>
  <c r="G21"/>
  <c r="F21"/>
  <c r="E21"/>
  <c r="T20"/>
  <c r="AL20" s="1"/>
  <c r="S20"/>
  <c r="AK20" s="1"/>
  <c r="R20"/>
  <c r="AJ20" s="1"/>
  <c r="Q20"/>
  <c r="AI20" s="1"/>
  <c r="P20"/>
  <c r="AH20" s="1"/>
  <c r="O20"/>
  <c r="AG20" s="1"/>
  <c r="N20"/>
  <c r="M20"/>
  <c r="AE20" s="1"/>
  <c r="L20"/>
  <c r="AD20" s="1"/>
  <c r="K20"/>
  <c r="AC20" s="1"/>
  <c r="J20"/>
  <c r="AB20" s="1"/>
  <c r="I20"/>
  <c r="AA20" s="1"/>
  <c r="H20"/>
  <c r="G20"/>
  <c r="F20"/>
  <c r="E20"/>
  <c r="T19"/>
  <c r="AL19" s="1"/>
  <c r="S19"/>
  <c r="AK19" s="1"/>
  <c r="R19"/>
  <c r="Q19"/>
  <c r="AI19" s="1"/>
  <c r="P19"/>
  <c r="AH19" s="1"/>
  <c r="O19"/>
  <c r="AG19" s="1"/>
  <c r="N19"/>
  <c r="AF19" s="1"/>
  <c r="M19"/>
  <c r="AE19" s="1"/>
  <c r="L19"/>
  <c r="AD19" s="1"/>
  <c r="K19"/>
  <c r="J19"/>
  <c r="AB19" s="1"/>
  <c r="I19"/>
  <c r="AA19" s="1"/>
  <c r="H19"/>
  <c r="G19"/>
  <c r="F19"/>
  <c r="E19"/>
  <c r="T18"/>
  <c r="AL18" s="1"/>
  <c r="S18"/>
  <c r="AK18" s="1"/>
  <c r="R18"/>
  <c r="AJ18" s="1"/>
  <c r="Q18"/>
  <c r="AI18" s="1"/>
  <c r="P18"/>
  <c r="AH18" s="1"/>
  <c r="O18"/>
  <c r="AG18" s="1"/>
  <c r="N18"/>
  <c r="AF18" s="1"/>
  <c r="M18"/>
  <c r="AE18" s="1"/>
  <c r="L18"/>
  <c r="AD18" s="1"/>
  <c r="K18"/>
  <c r="AC18" s="1"/>
  <c r="J18"/>
  <c r="I18"/>
  <c r="AA18" s="1"/>
  <c r="H18"/>
  <c r="G18"/>
  <c r="F18"/>
  <c r="E18"/>
  <c r="T17"/>
  <c r="AL17" s="1"/>
  <c r="S17"/>
  <c r="R17"/>
  <c r="AJ17" s="1"/>
  <c r="Q17"/>
  <c r="AI17" s="1"/>
  <c r="P17"/>
  <c r="AH17" s="1"/>
  <c r="O17"/>
  <c r="AG17" s="1"/>
  <c r="N17"/>
  <c r="M17"/>
  <c r="AE17" s="1"/>
  <c r="L17"/>
  <c r="AD17" s="1"/>
  <c r="K17"/>
  <c r="J17"/>
  <c r="AB17" s="1"/>
  <c r="I17"/>
  <c r="AA17" s="1"/>
  <c r="H17"/>
  <c r="G17"/>
  <c r="F17"/>
  <c r="E17"/>
  <c r="T16"/>
  <c r="AL16" s="1"/>
  <c r="S16"/>
  <c r="AK16" s="1"/>
  <c r="R16"/>
  <c r="Q16"/>
  <c r="AI16" s="1"/>
  <c r="P16"/>
  <c r="AH16" s="1"/>
  <c r="O16"/>
  <c r="AG16" s="1"/>
  <c r="N16"/>
  <c r="AF16" s="1"/>
  <c r="M16"/>
  <c r="AE16" s="1"/>
  <c r="L16"/>
  <c r="AD16" s="1"/>
  <c r="K16"/>
  <c r="AC16" s="1"/>
  <c r="J16"/>
  <c r="AB16" s="1"/>
  <c r="I16"/>
  <c r="AA16" s="1"/>
  <c r="H16"/>
  <c r="G16"/>
  <c r="F16"/>
  <c r="E16"/>
  <c r="T15"/>
  <c r="AL15" s="1"/>
  <c r="S15"/>
  <c r="R15"/>
  <c r="AJ15" s="1"/>
  <c r="Q15"/>
  <c r="AI15" s="1"/>
  <c r="P15"/>
  <c r="AH15" s="1"/>
  <c r="O15"/>
  <c r="AG15" s="1"/>
  <c r="N15"/>
  <c r="AF15" s="1"/>
  <c r="M15"/>
  <c r="AE15" s="1"/>
  <c r="L15"/>
  <c r="AD15" s="1"/>
  <c r="K15"/>
  <c r="AC15" s="1"/>
  <c r="J15"/>
  <c r="I15"/>
  <c r="AA15" s="1"/>
  <c r="H15"/>
  <c r="G15"/>
  <c r="F15"/>
  <c r="E15"/>
  <c r="T14"/>
  <c r="AL14" s="1"/>
  <c r="S14"/>
  <c r="AK14" s="1"/>
  <c r="R14"/>
  <c r="AJ14" s="1"/>
  <c r="Q14"/>
  <c r="AI14" s="1"/>
  <c r="P14"/>
  <c r="AH14" s="1"/>
  <c r="O14"/>
  <c r="AG14" s="1"/>
  <c r="N14"/>
  <c r="AF14" s="1"/>
  <c r="M14"/>
  <c r="AE14" s="1"/>
  <c r="L14"/>
  <c r="AD14" s="1"/>
  <c r="K14"/>
  <c r="AC14" s="1"/>
  <c r="J14"/>
  <c r="AB14" s="1"/>
  <c r="I14"/>
  <c r="AA14" s="1"/>
  <c r="H14"/>
  <c r="G14"/>
  <c r="F14"/>
  <c r="E14"/>
  <c r="T13"/>
  <c r="AL13" s="1"/>
  <c r="S13"/>
  <c r="AK13" s="1"/>
  <c r="R13"/>
  <c r="AJ13" s="1"/>
  <c r="Q13"/>
  <c r="AI13" s="1"/>
  <c r="P13"/>
  <c r="AH13" s="1"/>
  <c r="O13"/>
  <c r="AG13" s="1"/>
  <c r="N13"/>
  <c r="AF13" s="1"/>
  <c r="M13"/>
  <c r="AE13" s="1"/>
  <c r="L13"/>
  <c r="AD13" s="1"/>
  <c r="K13"/>
  <c r="J13"/>
  <c r="AB13" s="1"/>
  <c r="I13"/>
  <c r="AA13" s="1"/>
  <c r="H13"/>
  <c r="G13"/>
  <c r="F13"/>
  <c r="E13"/>
  <c r="T12"/>
  <c r="AL12" s="1"/>
  <c r="S12"/>
  <c r="AK12" s="1"/>
  <c r="R12"/>
  <c r="AJ12" s="1"/>
  <c r="Q12"/>
  <c r="AI12" s="1"/>
  <c r="P12"/>
  <c r="AH12" s="1"/>
  <c r="O12"/>
  <c r="AG12" s="1"/>
  <c r="N12"/>
  <c r="AF12" s="1"/>
  <c r="M12"/>
  <c r="AE12" s="1"/>
  <c r="L12"/>
  <c r="AD12" s="1"/>
  <c r="K12"/>
  <c r="AC12" s="1"/>
  <c r="J12"/>
  <c r="AB12" s="1"/>
  <c r="I12"/>
  <c r="AA12" s="1"/>
  <c r="H12"/>
  <c r="G12"/>
  <c r="F12"/>
  <c r="E12"/>
  <c r="T11"/>
  <c r="AL11" s="1"/>
  <c r="S11"/>
  <c r="AK11" s="1"/>
  <c r="R11"/>
  <c r="AJ11" s="1"/>
  <c r="Q11"/>
  <c r="AI11" s="1"/>
  <c r="P11"/>
  <c r="AH11" s="1"/>
  <c r="O11"/>
  <c r="N11"/>
  <c r="AF11" s="1"/>
  <c r="M11"/>
  <c r="AE11" s="1"/>
  <c r="L11"/>
  <c r="AD11" s="1"/>
  <c r="K11"/>
  <c r="AC11" s="1"/>
  <c r="J11"/>
  <c r="AB11" s="1"/>
  <c r="I11"/>
  <c r="AA11" s="1"/>
  <c r="H11"/>
  <c r="G11"/>
  <c r="F11"/>
  <c r="E11"/>
  <c r="T10"/>
  <c r="AL10" s="1"/>
  <c r="S10"/>
  <c r="AK10" s="1"/>
  <c r="R10"/>
  <c r="Q10"/>
  <c r="AI10" s="1"/>
  <c r="P10"/>
  <c r="AH10" s="1"/>
  <c r="O10"/>
  <c r="N10"/>
  <c r="AF10" s="1"/>
  <c r="M10"/>
  <c r="AE10" s="1"/>
  <c r="L10"/>
  <c r="AD10" s="1"/>
  <c r="K10"/>
  <c r="J10"/>
  <c r="AB10" s="1"/>
  <c r="I10"/>
  <c r="AA10" s="1"/>
  <c r="H10"/>
  <c r="G10"/>
  <c r="F10"/>
  <c r="E10"/>
  <c r="T9"/>
  <c r="AL9" s="1"/>
  <c r="S9"/>
  <c r="R9"/>
  <c r="AJ9" s="1"/>
  <c r="Q9"/>
  <c r="AI9" s="1"/>
  <c r="P9"/>
  <c r="AH9" s="1"/>
  <c r="O9"/>
  <c r="AG9" s="1"/>
  <c r="N9"/>
  <c r="AF9" s="1"/>
  <c r="M9"/>
  <c r="AE9" s="1"/>
  <c r="L9"/>
  <c r="AD9" s="1"/>
  <c r="K9"/>
  <c r="AC9" s="1"/>
  <c r="J9"/>
  <c r="AB9" s="1"/>
  <c r="I9"/>
  <c r="AA9" s="1"/>
  <c r="H9"/>
  <c r="G9"/>
  <c r="F9"/>
  <c r="E9"/>
  <c r="T8"/>
  <c r="AL8" s="1"/>
  <c r="S8"/>
  <c r="AK8" s="1"/>
  <c r="R8"/>
  <c r="AJ8" s="1"/>
  <c r="Q8"/>
  <c r="AI8" s="1"/>
  <c r="P8"/>
  <c r="AH8" s="1"/>
  <c r="O8"/>
  <c r="AG8" s="1"/>
  <c r="N8"/>
  <c r="AF8" s="1"/>
  <c r="M8"/>
  <c r="AE8" s="1"/>
  <c r="L8"/>
  <c r="AD8" s="1"/>
  <c r="K8"/>
  <c r="AC8" s="1"/>
  <c r="J8"/>
  <c r="AB8" s="1"/>
  <c r="I8"/>
  <c r="AA8" s="1"/>
  <c r="H8"/>
  <c r="G8"/>
  <c r="F8"/>
  <c r="E8"/>
  <c r="T7"/>
  <c r="AL7" s="1"/>
  <c r="S7"/>
  <c r="AK7" s="1"/>
  <c r="R7"/>
  <c r="Q7"/>
  <c r="AI7" s="1"/>
  <c r="P7"/>
  <c r="AH7" s="1"/>
  <c r="O7"/>
  <c r="N7"/>
  <c r="AF7" s="1"/>
  <c r="M7"/>
  <c r="AE7" s="1"/>
  <c r="L7"/>
  <c r="AD7" s="1"/>
  <c r="K7"/>
  <c r="AC7" s="1"/>
  <c r="J7"/>
  <c r="AB7" s="1"/>
  <c r="I7"/>
  <c r="AA7" s="1"/>
  <c r="H7"/>
  <c r="G7"/>
  <c r="F7"/>
  <c r="E7"/>
  <c r="AG39"/>
  <c r="AB39"/>
  <c r="AF38"/>
  <c r="AE38"/>
  <c r="AJ37"/>
  <c r="AG37"/>
  <c r="AC37"/>
  <c r="AE36"/>
  <c r="AB36"/>
  <c r="AK35"/>
  <c r="AF35"/>
  <c r="AJ34"/>
  <c r="AA34"/>
  <c r="AG33"/>
  <c r="AB33"/>
  <c r="AK32"/>
  <c r="AF32"/>
  <c r="AE32"/>
  <c r="AC32"/>
  <c r="AJ31"/>
  <c r="AC31"/>
  <c r="AB30"/>
  <c r="AA30"/>
  <c r="AK29"/>
  <c r="AF29"/>
  <c r="AE29"/>
  <c r="AJ28"/>
  <c r="AC28"/>
  <c r="AK27"/>
  <c r="AJ27"/>
  <c r="AG27"/>
  <c r="AB27"/>
  <c r="AF26"/>
  <c r="AE26"/>
  <c r="AJ25"/>
  <c r="AG25"/>
  <c r="AC25"/>
  <c r="AB24"/>
  <c r="AA24"/>
  <c r="AK23"/>
  <c r="AF23"/>
  <c r="AC23"/>
  <c r="AJ22"/>
  <c r="AG22"/>
  <c r="AC22"/>
  <c r="AK21"/>
  <c r="AG21"/>
  <c r="AB21"/>
  <c r="AF20"/>
  <c r="AJ19"/>
  <c r="AC19"/>
  <c r="AB18"/>
  <c r="AK17"/>
  <c r="AF17"/>
  <c r="AC17"/>
  <c r="AJ16"/>
  <c r="AK15"/>
  <c r="AB15"/>
  <c r="AC13"/>
  <c r="AG11"/>
  <c r="AJ10"/>
  <c r="AG10"/>
  <c r="AC10"/>
  <c r="AK9"/>
  <c r="AJ7"/>
  <c r="AG7"/>
  <c r="BE4"/>
  <c r="AJ30" i="5"/>
  <c r="AI30"/>
  <c r="AE30"/>
  <c r="AB30"/>
  <c r="AA30"/>
  <c r="AK29"/>
  <c r="AJ29"/>
  <c r="AG29"/>
  <c r="AF29"/>
  <c r="AC29"/>
  <c r="AB29"/>
  <c r="AJ28"/>
  <c r="AI28"/>
  <c r="AF28"/>
  <c r="AE28"/>
  <c r="AJ27"/>
  <c r="AG27"/>
  <c r="AC27"/>
  <c r="AB27"/>
  <c r="AF26"/>
  <c r="AE26"/>
  <c r="AB26"/>
  <c r="AA26"/>
  <c r="AK25"/>
  <c r="AJ25"/>
  <c r="AF25"/>
  <c r="AC25"/>
  <c r="AB25"/>
  <c r="AJ24"/>
  <c r="AI24"/>
  <c r="BD24" s="1"/>
  <c r="V24" s="1"/>
  <c r="T24" i="12" s="1"/>
  <c r="U24" s="1"/>
  <c r="AB24" i="5"/>
  <c r="AA24"/>
  <c r="AK23"/>
  <c r="AJ23"/>
  <c r="AG23"/>
  <c r="AF23"/>
  <c r="AB23"/>
  <c r="AK22"/>
  <c r="AJ22"/>
  <c r="AI22"/>
  <c r="BD22" s="1"/>
  <c r="V22" s="1"/>
  <c r="T22" i="12" s="1"/>
  <c r="U22" s="1"/>
  <c r="AF22" i="5"/>
  <c r="AE22"/>
  <c r="AC22"/>
  <c r="AJ21"/>
  <c r="AG21"/>
  <c r="AF21"/>
  <c r="AC21"/>
  <c r="AB21"/>
  <c r="AF20"/>
  <c r="AE20"/>
  <c r="AB20"/>
  <c r="AA20"/>
  <c r="AK19"/>
  <c r="AJ19"/>
  <c r="AI19"/>
  <c r="BD19" s="1"/>
  <c r="V19" s="1"/>
  <c r="T19" i="12" s="1"/>
  <c r="U19" s="1"/>
  <c r="AF19" i="5"/>
  <c r="AE19"/>
  <c r="AC19"/>
  <c r="AJ18"/>
  <c r="AI18"/>
  <c r="BD18" s="1"/>
  <c r="V18" s="1"/>
  <c r="T18" i="12" s="1"/>
  <c r="U18" s="1"/>
  <c r="AB18" i="5"/>
  <c r="AA18"/>
  <c r="AK17"/>
  <c r="AJ17"/>
  <c r="AI17"/>
  <c r="BD17" s="1"/>
  <c r="V17" s="1"/>
  <c r="T17" i="12" s="1"/>
  <c r="U17" s="1"/>
  <c r="AG17" i="5"/>
  <c r="AF17"/>
  <c r="AE17"/>
  <c r="AC17"/>
  <c r="AB17"/>
  <c r="AA17"/>
  <c r="AJ16"/>
  <c r="AI16"/>
  <c r="BD16" s="1"/>
  <c r="V16" s="1"/>
  <c r="T16" i="12" s="1"/>
  <c r="U16" s="1"/>
  <c r="AF16" i="5"/>
  <c r="AE16"/>
  <c r="AJ15"/>
  <c r="AG15"/>
  <c r="AF15"/>
  <c r="AC15"/>
  <c r="AB15"/>
  <c r="AK14"/>
  <c r="AJ14"/>
  <c r="AI14"/>
  <c r="AG14"/>
  <c r="AF14"/>
  <c r="AC14"/>
  <c r="AB14"/>
  <c r="AK13"/>
  <c r="AJ13"/>
  <c r="AF13"/>
  <c r="AC13"/>
  <c r="AB13"/>
  <c r="AJ12"/>
  <c r="AI12"/>
  <c r="AB12"/>
  <c r="AK11"/>
  <c r="AJ11"/>
  <c r="AG11"/>
  <c r="AF11"/>
  <c r="AB11"/>
  <c r="AJ10"/>
  <c r="AI10"/>
  <c r="AF10"/>
  <c r="AE10"/>
  <c r="AJ9"/>
  <c r="AG9"/>
  <c r="AC9"/>
  <c r="AB9"/>
  <c r="AK8"/>
  <c r="AG8"/>
  <c r="AF8"/>
  <c r="AB8"/>
  <c r="AK7"/>
  <c r="AJ7"/>
  <c r="AF7"/>
  <c r="AC7"/>
  <c r="BE4"/>
  <c r="AJ30" i="4"/>
  <c r="AI30"/>
  <c r="AE30"/>
  <c r="AB30"/>
  <c r="AA30"/>
  <c r="AK29"/>
  <c r="AI29"/>
  <c r="AG29"/>
  <c r="AF29"/>
  <c r="AE29"/>
  <c r="AC29"/>
  <c r="AB29"/>
  <c r="AA29"/>
  <c r="AK28"/>
  <c r="AJ28"/>
  <c r="AI28"/>
  <c r="AG28"/>
  <c r="AF28"/>
  <c r="AE28"/>
  <c r="AC28"/>
  <c r="AB28"/>
  <c r="AA28"/>
  <c r="AK27"/>
  <c r="AJ27"/>
  <c r="AG27"/>
  <c r="AF27"/>
  <c r="AC27"/>
  <c r="AB27"/>
  <c r="AJ26"/>
  <c r="AI26"/>
  <c r="AF26"/>
  <c r="AE26"/>
  <c r="AB26"/>
  <c r="AA26"/>
  <c r="AK25"/>
  <c r="AJ25"/>
  <c r="AG25"/>
  <c r="AF25"/>
  <c r="AC25"/>
  <c r="AJ24"/>
  <c r="AI24"/>
  <c r="AE24"/>
  <c r="AB24"/>
  <c r="AA24"/>
  <c r="AK23"/>
  <c r="AG23"/>
  <c r="AF23"/>
  <c r="AC23"/>
  <c r="AB23"/>
  <c r="AK22"/>
  <c r="AJ22"/>
  <c r="AI22"/>
  <c r="AG22"/>
  <c r="AF22"/>
  <c r="AE22"/>
  <c r="AC22"/>
  <c r="AA22"/>
  <c r="AK21"/>
  <c r="AJ21"/>
  <c r="AG21"/>
  <c r="AC21"/>
  <c r="AB21"/>
  <c r="AI20"/>
  <c r="AF20"/>
  <c r="AE20"/>
  <c r="AB20"/>
  <c r="AA20"/>
  <c r="AK19"/>
  <c r="AJ19"/>
  <c r="AI19"/>
  <c r="AG19"/>
  <c r="AF19"/>
  <c r="AE19"/>
  <c r="AC19"/>
  <c r="AA19"/>
  <c r="AJ18"/>
  <c r="AI18"/>
  <c r="AE18"/>
  <c r="AB18"/>
  <c r="AA18"/>
  <c r="AK17"/>
  <c r="AI17"/>
  <c r="AG17"/>
  <c r="AF17"/>
  <c r="AC17"/>
  <c r="AB17"/>
  <c r="AJ16"/>
  <c r="AI16"/>
  <c r="AF16"/>
  <c r="AE16"/>
  <c r="AK15"/>
  <c r="AJ15"/>
  <c r="AI15"/>
  <c r="AG15"/>
  <c r="AC15"/>
  <c r="AB15"/>
  <c r="AJ14"/>
  <c r="AI14"/>
  <c r="AF14"/>
  <c r="AB14"/>
  <c r="AK13"/>
  <c r="AJ13"/>
  <c r="AI13"/>
  <c r="AG13"/>
  <c r="AF13"/>
  <c r="AC13"/>
  <c r="AB13"/>
  <c r="AJ12"/>
  <c r="AI12"/>
  <c r="AF12"/>
  <c r="AE12"/>
  <c r="AB12"/>
  <c r="AA12"/>
  <c r="AK11"/>
  <c r="AJ11"/>
  <c r="AI11"/>
  <c r="AG11"/>
  <c r="AF11"/>
  <c r="AE11"/>
  <c r="AC11"/>
  <c r="AB11"/>
  <c r="AJ10"/>
  <c r="AI10"/>
  <c r="AF10"/>
  <c r="AB10"/>
  <c r="AK9"/>
  <c r="AJ9"/>
  <c r="AG9"/>
  <c r="AF9"/>
  <c r="AC9"/>
  <c r="AB9"/>
  <c r="AK8"/>
  <c r="AJ8"/>
  <c r="AI8"/>
  <c r="AG8"/>
  <c r="AF8"/>
  <c r="AC8"/>
  <c r="AB8"/>
  <c r="AK7"/>
  <c r="AJ7"/>
  <c r="AG7"/>
  <c r="AF7"/>
  <c r="AC7"/>
  <c r="AB7"/>
  <c r="BE4"/>
  <c r="AL30" i="3"/>
  <c r="AJ30"/>
  <c r="AH30"/>
  <c r="AF30"/>
  <c r="AD30"/>
  <c r="AB30"/>
  <c r="AF29"/>
  <c r="AL28"/>
  <c r="AJ28"/>
  <c r="AH28"/>
  <c r="AF28"/>
  <c r="AE28"/>
  <c r="AD28"/>
  <c r="AB28"/>
  <c r="AG27"/>
  <c r="AL26"/>
  <c r="AJ26"/>
  <c r="AH26"/>
  <c r="AF26"/>
  <c r="AD26"/>
  <c r="AB26"/>
  <c r="AK25"/>
  <c r="AL24"/>
  <c r="AJ24"/>
  <c r="AH24"/>
  <c r="AF24"/>
  <c r="AD24"/>
  <c r="AB24"/>
  <c r="AC23"/>
  <c r="AL22"/>
  <c r="AK22"/>
  <c r="AJ22"/>
  <c r="AH22"/>
  <c r="AF22"/>
  <c r="AD22"/>
  <c r="AB22"/>
  <c r="AK21"/>
  <c r="AL20"/>
  <c r="AJ20"/>
  <c r="AH20"/>
  <c r="AF20"/>
  <c r="AD20"/>
  <c r="AB20"/>
  <c r="AC19"/>
  <c r="AL18"/>
  <c r="AJ18"/>
  <c r="AH18"/>
  <c r="AF18"/>
  <c r="AD18"/>
  <c r="AB18"/>
  <c r="AG17"/>
  <c r="AL16"/>
  <c r="AJ16"/>
  <c r="AH16"/>
  <c r="AF16"/>
  <c r="AD16"/>
  <c r="AB16"/>
  <c r="AL15"/>
  <c r="AI15"/>
  <c r="AL14"/>
  <c r="AJ14"/>
  <c r="AH14"/>
  <c r="AF14"/>
  <c r="AD14"/>
  <c r="AB14"/>
  <c r="AF13"/>
  <c r="AL12"/>
  <c r="AJ12"/>
  <c r="AH12"/>
  <c r="AF12"/>
  <c r="AD12"/>
  <c r="AB12"/>
  <c r="AL10"/>
  <c r="AJ10"/>
  <c r="AH10"/>
  <c r="AF10"/>
  <c r="AD10"/>
  <c r="AB10"/>
  <c r="AG9"/>
  <c r="AL8"/>
  <c r="AJ8"/>
  <c r="AH8"/>
  <c r="AF8"/>
  <c r="AD8"/>
  <c r="AB8"/>
  <c r="BE4"/>
  <c r="U3" i="4"/>
  <c r="U3" i="5"/>
  <c r="U3" i="3"/>
  <c r="T30" i="2"/>
  <c r="S30"/>
  <c r="R30"/>
  <c r="Q30"/>
  <c r="P30"/>
  <c r="O30"/>
  <c r="N30"/>
  <c r="M30"/>
  <c r="L30"/>
  <c r="K30"/>
  <c r="J30"/>
  <c r="I30"/>
  <c r="H30"/>
  <c r="G30"/>
  <c r="F30"/>
  <c r="E30"/>
  <c r="T29"/>
  <c r="S29"/>
  <c r="R29"/>
  <c r="Q29"/>
  <c r="P29"/>
  <c r="O29"/>
  <c r="N29"/>
  <c r="M29"/>
  <c r="L29"/>
  <c r="K29"/>
  <c r="J29"/>
  <c r="I29"/>
  <c r="H29"/>
  <c r="G29"/>
  <c r="F29"/>
  <c r="E29"/>
  <c r="T28"/>
  <c r="S28"/>
  <c r="R28"/>
  <c r="Q28"/>
  <c r="P28"/>
  <c r="O28"/>
  <c r="N28"/>
  <c r="M28"/>
  <c r="L28"/>
  <c r="K28"/>
  <c r="J28"/>
  <c r="I28"/>
  <c r="H28"/>
  <c r="G28"/>
  <c r="F28"/>
  <c r="E28"/>
  <c r="T27"/>
  <c r="S27"/>
  <c r="R27"/>
  <c r="Q27"/>
  <c r="P27"/>
  <c r="O27"/>
  <c r="N27"/>
  <c r="M27"/>
  <c r="L27"/>
  <c r="K27"/>
  <c r="J27"/>
  <c r="I27"/>
  <c r="H27"/>
  <c r="G27"/>
  <c r="F27"/>
  <c r="E27"/>
  <c r="T26"/>
  <c r="S26"/>
  <c r="R26"/>
  <c r="Q26"/>
  <c r="P26"/>
  <c r="O26"/>
  <c r="N26"/>
  <c r="M26"/>
  <c r="L26"/>
  <c r="K26"/>
  <c r="J26"/>
  <c r="I26"/>
  <c r="H26"/>
  <c r="G26"/>
  <c r="F26"/>
  <c r="E26"/>
  <c r="T25"/>
  <c r="S25"/>
  <c r="R25"/>
  <c r="Q25"/>
  <c r="P25"/>
  <c r="O25"/>
  <c r="N25"/>
  <c r="M25"/>
  <c r="L25"/>
  <c r="K25"/>
  <c r="J25"/>
  <c r="I25"/>
  <c r="H25"/>
  <c r="G25"/>
  <c r="F25"/>
  <c r="E25"/>
  <c r="T24"/>
  <c r="S24"/>
  <c r="R24"/>
  <c r="Q24"/>
  <c r="P24"/>
  <c r="O24"/>
  <c r="N24"/>
  <c r="M24"/>
  <c r="L24"/>
  <c r="K24"/>
  <c r="J24"/>
  <c r="I24"/>
  <c r="H24"/>
  <c r="G24"/>
  <c r="F24"/>
  <c r="E24"/>
  <c r="T23"/>
  <c r="S23"/>
  <c r="R23"/>
  <c r="Q23"/>
  <c r="P23"/>
  <c r="O23"/>
  <c r="N23"/>
  <c r="M23"/>
  <c r="L23"/>
  <c r="K23"/>
  <c r="J23"/>
  <c r="I23"/>
  <c r="H23"/>
  <c r="G23"/>
  <c r="F23"/>
  <c r="E23"/>
  <c r="T22"/>
  <c r="S22"/>
  <c r="R22"/>
  <c r="Q22"/>
  <c r="P22"/>
  <c r="O22"/>
  <c r="N22"/>
  <c r="M22"/>
  <c r="L22"/>
  <c r="K22"/>
  <c r="J22"/>
  <c r="I22"/>
  <c r="H22"/>
  <c r="G22"/>
  <c r="F22"/>
  <c r="E22"/>
  <c r="T21"/>
  <c r="S21"/>
  <c r="R21"/>
  <c r="Q21"/>
  <c r="P21"/>
  <c r="O21"/>
  <c r="N21"/>
  <c r="M21"/>
  <c r="L21"/>
  <c r="K21"/>
  <c r="J21"/>
  <c r="I21"/>
  <c r="H21"/>
  <c r="G21"/>
  <c r="F21"/>
  <c r="E21"/>
  <c r="T20"/>
  <c r="S20"/>
  <c r="R20"/>
  <c r="Q20"/>
  <c r="P20"/>
  <c r="O20"/>
  <c r="N20"/>
  <c r="M20"/>
  <c r="L20"/>
  <c r="K20"/>
  <c r="J20"/>
  <c r="I20"/>
  <c r="H20"/>
  <c r="G20"/>
  <c r="F20"/>
  <c r="E20"/>
  <c r="T19"/>
  <c r="S19"/>
  <c r="R19"/>
  <c r="Q19"/>
  <c r="P19"/>
  <c r="O19"/>
  <c r="N19"/>
  <c r="M19"/>
  <c r="L19"/>
  <c r="K19"/>
  <c r="J19"/>
  <c r="I19"/>
  <c r="H19"/>
  <c r="G19"/>
  <c r="F19"/>
  <c r="E19"/>
  <c r="T18"/>
  <c r="S18"/>
  <c r="R18"/>
  <c r="Q18"/>
  <c r="P18"/>
  <c r="O18"/>
  <c r="N18"/>
  <c r="M18"/>
  <c r="L18"/>
  <c r="K18"/>
  <c r="J18"/>
  <c r="I18"/>
  <c r="H18"/>
  <c r="G18"/>
  <c r="F18"/>
  <c r="E18"/>
  <c r="T17"/>
  <c r="S17"/>
  <c r="R17"/>
  <c r="Q17"/>
  <c r="P17"/>
  <c r="O17"/>
  <c r="N17"/>
  <c r="M17"/>
  <c r="L17"/>
  <c r="K17"/>
  <c r="J17"/>
  <c r="I17"/>
  <c r="H17"/>
  <c r="G17"/>
  <c r="F17"/>
  <c r="E17"/>
  <c r="T16"/>
  <c r="S16"/>
  <c r="R16"/>
  <c r="Q16"/>
  <c r="P16"/>
  <c r="O16"/>
  <c r="N16"/>
  <c r="M16"/>
  <c r="L16"/>
  <c r="K16"/>
  <c r="J16"/>
  <c r="I16"/>
  <c r="H16"/>
  <c r="G16"/>
  <c r="F16"/>
  <c r="E16"/>
  <c r="T15"/>
  <c r="S15"/>
  <c r="R15"/>
  <c r="Q15"/>
  <c r="P15"/>
  <c r="O15"/>
  <c r="N15"/>
  <c r="M15"/>
  <c r="L15"/>
  <c r="K15"/>
  <c r="J15"/>
  <c r="I15"/>
  <c r="H15"/>
  <c r="G15"/>
  <c r="F15"/>
  <c r="E15"/>
  <c r="T14"/>
  <c r="S14"/>
  <c r="R14"/>
  <c r="P14"/>
  <c r="O14"/>
  <c r="N14"/>
  <c r="M14"/>
  <c r="L14"/>
  <c r="K14"/>
  <c r="J14"/>
  <c r="I14"/>
  <c r="H14"/>
  <c r="G14"/>
  <c r="F14"/>
  <c r="E14"/>
  <c r="T13"/>
  <c r="S13"/>
  <c r="R13"/>
  <c r="Q13"/>
  <c r="P13"/>
  <c r="O13"/>
  <c r="N13"/>
  <c r="M13"/>
  <c r="L13"/>
  <c r="K13"/>
  <c r="J13"/>
  <c r="I13"/>
  <c r="H13"/>
  <c r="G13"/>
  <c r="F13"/>
  <c r="E13"/>
  <c r="T12"/>
  <c r="S12"/>
  <c r="R12"/>
  <c r="Q12"/>
  <c r="P12"/>
  <c r="O12"/>
  <c r="N12"/>
  <c r="M12"/>
  <c r="L12"/>
  <c r="K12"/>
  <c r="J12"/>
  <c r="I12"/>
  <c r="H12"/>
  <c r="G12"/>
  <c r="F12"/>
  <c r="E12"/>
  <c r="T11"/>
  <c r="S11"/>
  <c r="R11"/>
  <c r="Q11"/>
  <c r="P11"/>
  <c r="O11"/>
  <c r="N11"/>
  <c r="M11"/>
  <c r="L11"/>
  <c r="K11"/>
  <c r="J11"/>
  <c r="I11"/>
  <c r="H11"/>
  <c r="G11"/>
  <c r="F11"/>
  <c r="E11"/>
  <c r="T10"/>
  <c r="S10"/>
  <c r="R10"/>
  <c r="Q10"/>
  <c r="P10"/>
  <c r="O10"/>
  <c r="N10"/>
  <c r="M10"/>
  <c r="L10"/>
  <c r="K10"/>
  <c r="J10"/>
  <c r="I10"/>
  <c r="H10"/>
  <c r="G10"/>
  <c r="F10"/>
  <c r="E10"/>
  <c r="T9"/>
  <c r="S9"/>
  <c r="R9"/>
  <c r="Q9"/>
  <c r="P9"/>
  <c r="O9"/>
  <c r="N9"/>
  <c r="M9"/>
  <c r="L9"/>
  <c r="K9"/>
  <c r="J9"/>
  <c r="I9"/>
  <c r="H9"/>
  <c r="G9"/>
  <c r="F9"/>
  <c r="E9"/>
  <c r="T8"/>
  <c r="S8"/>
  <c r="R8"/>
  <c r="Q8"/>
  <c r="P8"/>
  <c r="O8"/>
  <c r="N8"/>
  <c r="M8"/>
  <c r="L8"/>
  <c r="K8"/>
  <c r="J8"/>
  <c r="I8"/>
  <c r="H8"/>
  <c r="G8"/>
  <c r="F8"/>
  <c r="E8"/>
  <c r="T7"/>
  <c r="S7"/>
  <c r="R7"/>
  <c r="Q7"/>
  <c r="P7"/>
  <c r="O7"/>
  <c r="N7"/>
  <c r="M7"/>
  <c r="L7"/>
  <c r="K7"/>
  <c r="J7"/>
  <c r="I7"/>
  <c r="H7"/>
  <c r="G7"/>
  <c r="F7"/>
  <c r="E7"/>
  <c r="BJ43" i="12" l="1"/>
  <c r="AX43"/>
  <c r="AB38"/>
  <c r="BF38"/>
  <c r="AN30" i="6"/>
  <c r="BF30" s="1"/>
  <c r="AN16"/>
  <c r="BF16" s="1"/>
  <c r="AN31"/>
  <c r="AN37"/>
  <c r="AN11" i="4"/>
  <c r="BF11" s="1"/>
  <c r="AM13"/>
  <c r="BE13" s="1"/>
  <c r="AN15"/>
  <c r="BF15" s="1"/>
  <c r="AX24"/>
  <c r="AO7" i="6"/>
  <c r="BG7" s="1"/>
  <c r="AO8"/>
  <c r="BG8" s="1"/>
  <c r="AO10"/>
  <c r="BG10" s="1"/>
  <c r="AO22"/>
  <c r="BG22" s="1"/>
  <c r="AX30"/>
  <c r="AM7" i="5"/>
  <c r="AN15"/>
  <c r="BF15" s="1"/>
  <c r="AM19"/>
  <c r="BE19" s="1"/>
  <c r="AX14"/>
  <c r="AO18"/>
  <c r="BG18" s="1"/>
  <c r="AX28" i="4"/>
  <c r="AM17"/>
  <c r="BE17" s="1"/>
  <c r="I4" i="5"/>
  <c r="M4"/>
  <c r="J5"/>
  <c r="I5"/>
  <c r="Q4"/>
  <c r="M4" i="4"/>
  <c r="I4"/>
  <c r="J5"/>
  <c r="I5"/>
  <c r="Q4"/>
  <c r="Q4" i="3"/>
  <c r="J5"/>
  <c r="M4"/>
  <c r="I5"/>
  <c r="I4"/>
  <c r="AX32" i="6"/>
  <c r="AM35"/>
  <c r="BE35" s="1"/>
  <c r="AN14"/>
  <c r="BF14" s="1"/>
  <c r="AX20"/>
  <c r="AN13"/>
  <c r="BF13" s="1"/>
  <c r="AX14"/>
  <c r="AX22" i="5"/>
  <c r="AX28"/>
  <c r="AX22" i="4"/>
  <c r="AO24" i="5"/>
  <c r="BG24" s="1"/>
  <c r="AX26"/>
  <c r="AX13" i="4"/>
  <c r="AX17"/>
  <c r="AX26"/>
  <c r="AX9" i="5"/>
  <c r="AX25"/>
  <c r="AN15" i="6"/>
  <c r="BF15" s="1"/>
  <c r="AX22"/>
  <c r="AN39"/>
  <c r="BF39" s="1"/>
  <c r="AM9" i="5"/>
  <c r="BE9" s="1"/>
  <c r="AM15"/>
  <c r="BE15" s="1"/>
  <c r="AX16"/>
  <c r="AO20"/>
  <c r="BG20" s="1"/>
  <c r="AM9" i="4"/>
  <c r="BE9" s="1"/>
  <c r="AX29" i="5"/>
  <c r="AX9" i="4"/>
  <c r="AM11"/>
  <c r="BE11" s="1"/>
  <c r="AM15"/>
  <c r="BE15" s="1"/>
  <c r="AX27" i="5"/>
  <c r="AM30" i="6"/>
  <c r="BE30" s="1"/>
  <c r="AX13" i="5"/>
  <c r="AX11" i="4"/>
  <c r="AN13"/>
  <c r="AX15"/>
  <c r="AN17"/>
  <c r="AX21" i="5"/>
  <c r="AX24" i="6"/>
  <c r="AM9"/>
  <c r="AO20"/>
  <c r="BG20" s="1"/>
  <c r="AO31"/>
  <c r="BG31" s="1"/>
  <c r="AN35"/>
  <c r="BF35" s="1"/>
  <c r="AM39"/>
  <c r="BE39" s="1"/>
  <c r="AX12" i="5"/>
  <c r="AO16"/>
  <c r="BG16" s="1"/>
  <c r="AX18"/>
  <c r="AN7" i="4"/>
  <c r="BF7" s="1"/>
  <c r="AX30"/>
  <c r="AX25"/>
  <c r="AN19" i="5"/>
  <c r="AO22"/>
  <c r="BG22" s="1"/>
  <c r="AX30"/>
  <c r="AX15" i="6"/>
  <c r="AX28"/>
  <c r="AN14" i="3"/>
  <c r="BF14" s="1"/>
  <c r="AO28"/>
  <c r="BG28" s="1"/>
  <c r="AM7" i="4"/>
  <c r="AN9"/>
  <c r="BF9" s="1"/>
  <c r="AX20"/>
  <c r="Z5" i="3"/>
  <c r="Z6" s="1"/>
  <c r="Z7" s="1"/>
  <c r="Z5" i="6"/>
  <c r="Z6" s="1"/>
  <c r="Z7" s="1"/>
  <c r="Z5" i="4"/>
  <c r="Z6" s="1"/>
  <c r="Z7" s="1"/>
  <c r="Z5" i="5"/>
  <c r="Z6" s="1"/>
  <c r="Z7" s="1"/>
  <c r="AX19" i="3"/>
  <c r="AX15"/>
  <c r="AM23"/>
  <c r="AM27"/>
  <c r="BE27" s="1"/>
  <c r="AM9"/>
  <c r="AO22"/>
  <c r="BG22" s="1"/>
  <c r="AN23"/>
  <c r="AN27"/>
  <c r="BF27" s="1"/>
  <c r="AX9"/>
  <c r="AN12"/>
  <c r="BF12" s="1"/>
  <c r="AM17"/>
  <c r="BE17" s="1"/>
  <c r="AM19"/>
  <c r="AO26"/>
  <c r="BG26" s="1"/>
  <c r="AM7"/>
  <c r="AN19"/>
  <c r="AO30"/>
  <c r="BG30" s="1"/>
  <c r="BD23"/>
  <c r="V23" s="1"/>
  <c r="L23" i="12" s="1"/>
  <c r="M23" s="1"/>
  <c r="AO23" i="3"/>
  <c r="BG23" s="1"/>
  <c r="BD27"/>
  <c r="V27" s="1"/>
  <c r="L27" i="12" s="1"/>
  <c r="M27" s="1"/>
  <c r="AO27" i="3"/>
  <c r="BG27" s="1"/>
  <c r="BC17"/>
  <c r="U17" s="1"/>
  <c r="AO17"/>
  <c r="BG17" s="1"/>
  <c r="BD17"/>
  <c r="V17" s="1"/>
  <c r="L17" i="12" s="1"/>
  <c r="M17" s="1"/>
  <c r="BD19" i="3"/>
  <c r="V19" s="1"/>
  <c r="L19" i="12" s="1"/>
  <c r="M19" s="1"/>
  <c r="AO19" i="3"/>
  <c r="BG19" s="1"/>
  <c r="AX8"/>
  <c r="AO8"/>
  <c r="BG8" s="1"/>
  <c r="AX12"/>
  <c r="AX17"/>
  <c r="AX24"/>
  <c r="AN9"/>
  <c r="AO9"/>
  <c r="BG9" s="1"/>
  <c r="AM10"/>
  <c r="BE10" s="1"/>
  <c r="AN15"/>
  <c r="AO15"/>
  <c r="BG15" s="1"/>
  <c r="AM16"/>
  <c r="AO16"/>
  <c r="BG16" s="1"/>
  <c r="AM18"/>
  <c r="BE18" s="1"/>
  <c r="AO18"/>
  <c r="BG18" s="1"/>
  <c r="AM26"/>
  <c r="AN26"/>
  <c r="AS26" s="1"/>
  <c r="AO29"/>
  <c r="BG29" s="1"/>
  <c r="AN8"/>
  <c r="AN17"/>
  <c r="AO21"/>
  <c r="BG21" s="1"/>
  <c r="AX10"/>
  <c r="AN10"/>
  <c r="AO10"/>
  <c r="BG10" s="1"/>
  <c r="AX13"/>
  <c r="AN13"/>
  <c r="AO13"/>
  <c r="BG13" s="1"/>
  <c r="AM14"/>
  <c r="AX16"/>
  <c r="AN16"/>
  <c r="AX18"/>
  <c r="AN18"/>
  <c r="AS18" s="1"/>
  <c r="BD18"/>
  <c r="V18" s="1"/>
  <c r="L18" i="12" s="1"/>
  <c r="M18" s="1"/>
  <c r="AM20" i="3"/>
  <c r="AX27"/>
  <c r="AM28"/>
  <c r="BE28" s="1"/>
  <c r="AN28"/>
  <c r="AO12"/>
  <c r="BG12" s="1"/>
  <c r="AX7"/>
  <c r="AN7"/>
  <c r="AO7"/>
  <c r="BG7" s="1"/>
  <c r="AM8"/>
  <c r="BE8" s="1"/>
  <c r="AN11"/>
  <c r="BF11" s="1"/>
  <c r="AO11"/>
  <c r="BG11" s="1"/>
  <c r="AM12"/>
  <c r="AX14"/>
  <c r="AO14"/>
  <c r="AX23"/>
  <c r="AM24"/>
  <c r="AN24"/>
  <c r="BF24" s="1"/>
  <c r="AO24"/>
  <c r="BG24" s="1"/>
  <c r="AO25"/>
  <c r="BG25" s="1"/>
  <c r="AX28"/>
  <c r="AM30"/>
  <c r="AN30"/>
  <c r="AO9" i="4"/>
  <c r="AM10"/>
  <c r="BE10" s="1"/>
  <c r="AN14"/>
  <c r="AM16"/>
  <c r="BE16" s="1"/>
  <c r="AO20"/>
  <c r="BG20" s="1"/>
  <c r="AM30"/>
  <c r="BE30" s="1"/>
  <c r="AX10"/>
  <c r="AX12"/>
  <c r="AX14"/>
  <c r="AX16"/>
  <c r="AX18"/>
  <c r="AX21"/>
  <c r="AM26"/>
  <c r="AN26"/>
  <c r="BF26" s="1"/>
  <c r="AO26"/>
  <c r="BG26" s="1"/>
  <c r="AX27"/>
  <c r="AO7"/>
  <c r="BG7" s="1"/>
  <c r="AN10"/>
  <c r="BF10" s="1"/>
  <c r="AN12"/>
  <c r="BF12" s="1"/>
  <c r="AM14"/>
  <c r="BE14" s="1"/>
  <c r="AN16"/>
  <c r="BF16" s="1"/>
  <c r="AN18"/>
  <c r="BF18" s="1"/>
  <c r="AM20"/>
  <c r="AN30"/>
  <c r="BF30" s="1"/>
  <c r="AM8"/>
  <c r="BE8" s="1"/>
  <c r="AO8"/>
  <c r="BG8" s="1"/>
  <c r="AM22"/>
  <c r="AN22"/>
  <c r="BF22" s="1"/>
  <c r="AO22"/>
  <c r="BG22" s="1"/>
  <c r="AX23"/>
  <c r="AM28"/>
  <c r="AN28"/>
  <c r="BF28" s="1"/>
  <c r="AO28"/>
  <c r="BG28" s="1"/>
  <c r="AM12"/>
  <c r="BE12" s="1"/>
  <c r="AM18"/>
  <c r="BE18" s="1"/>
  <c r="AN20"/>
  <c r="BF20" s="1"/>
  <c r="AO30"/>
  <c r="BG30" s="1"/>
  <c r="AX8"/>
  <c r="AX19"/>
  <c r="AM24"/>
  <c r="AN24"/>
  <c r="BF24" s="1"/>
  <c r="AO24"/>
  <c r="BG24" s="1"/>
  <c r="AX29"/>
  <c r="AO15" i="5"/>
  <c r="BG15" s="1"/>
  <c r="AN9"/>
  <c r="AM10"/>
  <c r="BE10" s="1"/>
  <c r="AO19"/>
  <c r="BG19" s="1"/>
  <c r="AX10"/>
  <c r="AN10"/>
  <c r="BF10" s="1"/>
  <c r="AO10"/>
  <c r="BG10" s="1"/>
  <c r="AX15"/>
  <c r="AM20"/>
  <c r="AN20"/>
  <c r="BF20" s="1"/>
  <c r="AO25"/>
  <c r="BG25" s="1"/>
  <c r="AM28"/>
  <c r="AN28"/>
  <c r="AO28"/>
  <c r="BG28" s="1"/>
  <c r="AO9"/>
  <c r="BG9" s="1"/>
  <c r="AM16"/>
  <c r="AN18"/>
  <c r="AX20"/>
  <c r="AX7"/>
  <c r="AN7"/>
  <c r="AO7"/>
  <c r="BG7" s="1"/>
  <c r="AM8"/>
  <c r="BE8" s="1"/>
  <c r="AX11"/>
  <c r="AM14"/>
  <c r="BE14" s="1"/>
  <c r="AN14"/>
  <c r="BF14" s="1"/>
  <c r="AO14"/>
  <c r="BG14" s="1"/>
  <c r="AX17"/>
  <c r="AO17"/>
  <c r="BG17" s="1"/>
  <c r="AX19"/>
  <c r="AX23"/>
  <c r="AX24"/>
  <c r="AO12"/>
  <c r="BG12" s="1"/>
  <c r="AN16"/>
  <c r="BF16" s="1"/>
  <c r="AM18"/>
  <c r="AX8"/>
  <c r="AN8"/>
  <c r="BF8" s="1"/>
  <c r="AO8"/>
  <c r="BG8" s="1"/>
  <c r="AO13"/>
  <c r="BG13" s="1"/>
  <c r="AO21"/>
  <c r="BG21" s="1"/>
  <c r="AM24"/>
  <c r="BE24" s="1"/>
  <c r="AN24"/>
  <c r="AR24" s="1"/>
  <c r="AM31" i="6"/>
  <c r="AO35"/>
  <c r="BG35" s="1"/>
  <c r="AM37"/>
  <c r="AO37"/>
  <c r="BG37" s="1"/>
  <c r="BD37"/>
  <c r="V37" s="1"/>
  <c r="X37" i="12" s="1"/>
  <c r="Y37" s="1"/>
  <c r="AO39" i="6"/>
  <c r="BG39" s="1"/>
  <c r="BD39"/>
  <c r="V39" s="1"/>
  <c r="X39" i="12" s="1"/>
  <c r="Y39" s="1"/>
  <c r="AM11" i="6"/>
  <c r="BE11" s="1"/>
  <c r="AN12"/>
  <c r="BF12" s="1"/>
  <c r="AX13"/>
  <c r="AX16"/>
  <c r="AN20"/>
  <c r="BF20" s="1"/>
  <c r="AO30"/>
  <c r="BG30" s="1"/>
  <c r="BD30"/>
  <c r="V30" s="1"/>
  <c r="X30" i="12" s="1"/>
  <c r="Y30" s="1"/>
  <c r="AO24" i="6"/>
  <c r="BG24" s="1"/>
  <c r="AO26"/>
  <c r="BG26" s="1"/>
  <c r="AO9"/>
  <c r="BG9" s="1"/>
  <c r="AM20"/>
  <c r="AX25"/>
  <c r="AX26"/>
  <c r="BD31"/>
  <c r="V31" s="1"/>
  <c r="X31" i="12" s="1"/>
  <c r="Y31" s="1"/>
  <c r="AM7" i="6"/>
  <c r="BE7" s="1"/>
  <c r="AX17"/>
  <c r="AN17"/>
  <c r="BF17" s="1"/>
  <c r="AX18"/>
  <c r="AN18"/>
  <c r="BF18" s="1"/>
  <c r="AX21"/>
  <c r="AM26"/>
  <c r="BE26" s="1"/>
  <c r="AN26"/>
  <c r="BF26" s="1"/>
  <c r="AX27"/>
  <c r="AX31"/>
  <c r="AM8"/>
  <c r="AM10"/>
  <c r="AM12"/>
  <c r="BE12" s="1"/>
  <c r="AM22"/>
  <c r="BE22" s="1"/>
  <c r="AN22"/>
  <c r="AX23"/>
  <c r="AM28"/>
  <c r="AN28"/>
  <c r="BF28" s="1"/>
  <c r="AO28"/>
  <c r="BG28" s="1"/>
  <c r="AM32"/>
  <c r="AN32"/>
  <c r="BF32" s="1"/>
  <c r="AO32"/>
  <c r="BG32" s="1"/>
  <c r="AX33"/>
  <c r="AX34"/>
  <c r="AX35"/>
  <c r="AX36"/>
  <c r="AX37"/>
  <c r="AX38"/>
  <c r="AX39"/>
  <c r="AX7"/>
  <c r="AN7"/>
  <c r="AX8"/>
  <c r="AN8"/>
  <c r="BF8" s="1"/>
  <c r="AX9"/>
  <c r="AN9"/>
  <c r="BF9" s="1"/>
  <c r="AN10"/>
  <c r="BF10" s="1"/>
  <c r="AX11"/>
  <c r="AN11"/>
  <c r="BF11" s="1"/>
  <c r="AX12"/>
  <c r="AM16"/>
  <c r="BE16" s="1"/>
  <c r="AM24"/>
  <c r="BE24" s="1"/>
  <c r="AN24"/>
  <c r="BF24" s="1"/>
  <c r="AX29"/>
  <c r="AM34"/>
  <c r="BE34" s="1"/>
  <c r="AN34"/>
  <c r="BF34" s="1"/>
  <c r="AO34"/>
  <c r="BG34" s="1"/>
  <c r="AM36"/>
  <c r="BE36" s="1"/>
  <c r="AN36"/>
  <c r="BF36" s="1"/>
  <c r="AO36"/>
  <c r="BG36" s="1"/>
  <c r="AM38"/>
  <c r="AN38"/>
  <c r="AO38"/>
  <c r="BG38" s="1"/>
  <c r="BD34"/>
  <c r="V34" s="1"/>
  <c r="X34" i="12" s="1"/>
  <c r="Y34" s="1"/>
  <c r="BD38" i="6"/>
  <c r="V38" s="1"/>
  <c r="X38" i="12" s="1"/>
  <c r="Y38" s="1"/>
  <c r="AU37" i="6"/>
  <c r="AM33"/>
  <c r="AN33"/>
  <c r="AO33"/>
  <c r="BG33" s="1"/>
  <c r="BF31"/>
  <c r="BC31"/>
  <c r="U31" s="1"/>
  <c r="BC32"/>
  <c r="U32" s="1"/>
  <c r="BC33"/>
  <c r="U33" s="1"/>
  <c r="BC34"/>
  <c r="U34" s="1"/>
  <c r="BC37"/>
  <c r="U37" s="1"/>
  <c r="BC38"/>
  <c r="U38" s="1"/>
  <c r="BC39"/>
  <c r="U39" s="1"/>
  <c r="AM15"/>
  <c r="AM14"/>
  <c r="AM18"/>
  <c r="AX10"/>
  <c r="AO11"/>
  <c r="BG11" s="1"/>
  <c r="AM13"/>
  <c r="AM17"/>
  <c r="AX19"/>
  <c r="AO12"/>
  <c r="BG12" s="1"/>
  <c r="AO13"/>
  <c r="BG13" s="1"/>
  <c r="AO14"/>
  <c r="BG14" s="1"/>
  <c r="AO15"/>
  <c r="BG15" s="1"/>
  <c r="AO16"/>
  <c r="BG16" s="1"/>
  <c r="AO17"/>
  <c r="BG17" s="1"/>
  <c r="AO18"/>
  <c r="BG18" s="1"/>
  <c r="AM19"/>
  <c r="AN19"/>
  <c r="AO21"/>
  <c r="BG21" s="1"/>
  <c r="AM23"/>
  <c r="AN23"/>
  <c r="AO25"/>
  <c r="BG25" s="1"/>
  <c r="AM27"/>
  <c r="AN27"/>
  <c r="AO19"/>
  <c r="BG19" s="1"/>
  <c r="AM21"/>
  <c r="AN21"/>
  <c r="AO23"/>
  <c r="BG23" s="1"/>
  <c r="AM25"/>
  <c r="AN25"/>
  <c r="AO27"/>
  <c r="BG27" s="1"/>
  <c r="AM29"/>
  <c r="AN29"/>
  <c r="AO29"/>
  <c r="BG29" s="1"/>
  <c r="BC24"/>
  <c r="U24" s="1"/>
  <c r="BC25"/>
  <c r="U25" s="1"/>
  <c r="BC27"/>
  <c r="U27" s="1"/>
  <c r="BC28"/>
  <c r="U28" s="1"/>
  <c r="BC30"/>
  <c r="U30" s="1"/>
  <c r="BE7" i="5"/>
  <c r="AM12"/>
  <c r="AN12"/>
  <c r="AM17"/>
  <c r="AN17"/>
  <c r="AM11"/>
  <c r="AN11"/>
  <c r="AO11"/>
  <c r="BG11" s="1"/>
  <c r="AM13"/>
  <c r="AN13"/>
  <c r="BF19"/>
  <c r="AM23"/>
  <c r="AN23"/>
  <c r="AM27"/>
  <c r="AN27"/>
  <c r="AO27"/>
  <c r="BG27" s="1"/>
  <c r="BC16"/>
  <c r="U16" s="1"/>
  <c r="BC17"/>
  <c r="U17" s="1"/>
  <c r="BC18"/>
  <c r="U18" s="1"/>
  <c r="AM22"/>
  <c r="AN22"/>
  <c r="AM26"/>
  <c r="AN26"/>
  <c r="AO26"/>
  <c r="BG26" s="1"/>
  <c r="AM30"/>
  <c r="AN30"/>
  <c r="AO30"/>
  <c r="BG30" s="1"/>
  <c r="AM21"/>
  <c r="AN21"/>
  <c r="AO23"/>
  <c r="BG23" s="1"/>
  <c r="AM25"/>
  <c r="AN25"/>
  <c r="AM29"/>
  <c r="AN29"/>
  <c r="AO29"/>
  <c r="BG29" s="1"/>
  <c r="BC19"/>
  <c r="U19" s="1"/>
  <c r="BC20"/>
  <c r="U20" s="1"/>
  <c r="BC21"/>
  <c r="U21" s="1"/>
  <c r="BC22"/>
  <c r="U22" s="1"/>
  <c r="BC23"/>
  <c r="U23" s="1"/>
  <c r="BC24"/>
  <c r="U24" s="1"/>
  <c r="BC25"/>
  <c r="U25" s="1"/>
  <c r="BC26"/>
  <c r="U26" s="1"/>
  <c r="BC27"/>
  <c r="U27" s="1"/>
  <c r="BC28"/>
  <c r="U28" s="1"/>
  <c r="BC29"/>
  <c r="U29" s="1"/>
  <c r="BC30"/>
  <c r="U30" s="1"/>
  <c r="BD26"/>
  <c r="V26" s="1"/>
  <c r="T26" i="12" s="1"/>
  <c r="U26" s="1"/>
  <c r="BD27" i="5"/>
  <c r="V27" s="1"/>
  <c r="T27" i="12" s="1"/>
  <c r="U27" s="1"/>
  <c r="BD28" i="5"/>
  <c r="V28" s="1"/>
  <c r="T28" i="12" s="1"/>
  <c r="U28" s="1"/>
  <c r="BD29" i="5"/>
  <c r="V29" s="1"/>
  <c r="T29" i="12" s="1"/>
  <c r="U29" s="1"/>
  <c r="BD30" i="5"/>
  <c r="V30" s="1"/>
  <c r="T30" i="12" s="1"/>
  <c r="U30" s="1"/>
  <c r="AN8" i="4"/>
  <c r="AO11"/>
  <c r="BG11" s="1"/>
  <c r="AO15"/>
  <c r="BG15" s="1"/>
  <c r="AO12"/>
  <c r="BG12" s="1"/>
  <c r="AO16"/>
  <c r="BG16" s="1"/>
  <c r="AO10"/>
  <c r="BG10" s="1"/>
  <c r="AO14"/>
  <c r="BG14" s="1"/>
  <c r="AO18"/>
  <c r="BG18" s="1"/>
  <c r="BD18"/>
  <c r="V18" s="1"/>
  <c r="P18" i="12" s="1"/>
  <c r="Q18" s="1"/>
  <c r="BC18" i="4"/>
  <c r="U18" s="1"/>
  <c r="AX7"/>
  <c r="BF13"/>
  <c r="AO13"/>
  <c r="BG13" s="1"/>
  <c r="AO17"/>
  <c r="BG17" s="1"/>
  <c r="AM19"/>
  <c r="AN19"/>
  <c r="AO19"/>
  <c r="BG19" s="1"/>
  <c r="AM23"/>
  <c r="AN23"/>
  <c r="AO23"/>
  <c r="BG23" s="1"/>
  <c r="AM27"/>
  <c r="AN27"/>
  <c r="AO27"/>
  <c r="BG27" s="1"/>
  <c r="BE22"/>
  <c r="AM21"/>
  <c r="AN21"/>
  <c r="AO21"/>
  <c r="BG21" s="1"/>
  <c r="AM25"/>
  <c r="AN25"/>
  <c r="AO25"/>
  <c r="BG25" s="1"/>
  <c r="AM29"/>
  <c r="AN29"/>
  <c r="AO29"/>
  <c r="BG29" s="1"/>
  <c r="BC19"/>
  <c r="U19" s="1"/>
  <c r="BC20"/>
  <c r="U20" s="1"/>
  <c r="BC21"/>
  <c r="U21" s="1"/>
  <c r="BC22"/>
  <c r="U22" s="1"/>
  <c r="BC23"/>
  <c r="U23" s="1"/>
  <c r="BC24"/>
  <c r="U24" s="1"/>
  <c r="BC25"/>
  <c r="U25" s="1"/>
  <c r="BC26"/>
  <c r="U26" s="1"/>
  <c r="BC27"/>
  <c r="U27" s="1"/>
  <c r="BC28"/>
  <c r="U28" s="1"/>
  <c r="BC29"/>
  <c r="U29" s="1"/>
  <c r="BC30"/>
  <c r="U30" s="1"/>
  <c r="BD19"/>
  <c r="V19" s="1"/>
  <c r="P19" i="12" s="1"/>
  <c r="Q19" s="1"/>
  <c r="BD20" i="4"/>
  <c r="V20" s="1"/>
  <c r="P20" i="12" s="1"/>
  <c r="Q20" s="1"/>
  <c r="BD21" i="4"/>
  <c r="V21" s="1"/>
  <c r="P21" i="12" s="1"/>
  <c r="Q21" s="1"/>
  <c r="BD22" i="4"/>
  <c r="V22" s="1"/>
  <c r="P22" i="12" s="1"/>
  <c r="Q22" s="1"/>
  <c r="BD23" i="4"/>
  <c r="V23" s="1"/>
  <c r="P23" i="12" s="1"/>
  <c r="Q23" s="1"/>
  <c r="BD24" i="4"/>
  <c r="V24" s="1"/>
  <c r="P24" i="12" s="1"/>
  <c r="Q24" s="1"/>
  <c r="BD25" i="4"/>
  <c r="V25" s="1"/>
  <c r="P25" i="12" s="1"/>
  <c r="Q25" s="1"/>
  <c r="BD26" i="4"/>
  <c r="V26" s="1"/>
  <c r="P26" i="12" s="1"/>
  <c r="Q26" s="1"/>
  <c r="BD27" i="4"/>
  <c r="V27" s="1"/>
  <c r="P27" i="12" s="1"/>
  <c r="Q27" s="1"/>
  <c r="BD28" i="4"/>
  <c r="V28" s="1"/>
  <c r="P28" i="12" s="1"/>
  <c r="Q28" s="1"/>
  <c r="BD29" i="4"/>
  <c r="V29" s="1"/>
  <c r="P29" i="12" s="1"/>
  <c r="Q29" s="1"/>
  <c r="BD30" i="4"/>
  <c r="V30" s="1"/>
  <c r="P30" i="12" s="1"/>
  <c r="Q30" s="1"/>
  <c r="BE9" i="3"/>
  <c r="BF10"/>
  <c r="BF23"/>
  <c r="BE12"/>
  <c r="AX11"/>
  <c r="AM11"/>
  <c r="AM13"/>
  <c r="AM15"/>
  <c r="BE20"/>
  <c r="AN20"/>
  <c r="BC20"/>
  <c r="U20" s="1"/>
  <c r="AM22"/>
  <c r="AN22"/>
  <c r="AX20"/>
  <c r="AO20"/>
  <c r="BG20" s="1"/>
  <c r="AM21"/>
  <c r="AN21"/>
  <c r="AX22"/>
  <c r="AM25"/>
  <c r="AN25"/>
  <c r="AX26"/>
  <c r="AM29"/>
  <c r="AN29"/>
  <c r="AX30"/>
  <c r="BF19"/>
  <c r="BC19"/>
  <c r="U19" s="1"/>
  <c r="AX21"/>
  <c r="AX25"/>
  <c r="AX29"/>
  <c r="BC21"/>
  <c r="U21" s="1"/>
  <c r="BC22"/>
  <c r="U22" s="1"/>
  <c r="BC23"/>
  <c r="U23" s="1"/>
  <c r="BC24"/>
  <c r="U24" s="1"/>
  <c r="BC25"/>
  <c r="U25" s="1"/>
  <c r="BC26"/>
  <c r="U26" s="1"/>
  <c r="BC27"/>
  <c r="U27" s="1"/>
  <c r="BC28"/>
  <c r="U28" s="1"/>
  <c r="BC29"/>
  <c r="U29" s="1"/>
  <c r="BC30"/>
  <c r="U30" s="1"/>
  <c r="AL30" i="2"/>
  <c r="AK30"/>
  <c r="AJ30"/>
  <c r="AI30"/>
  <c r="AH30"/>
  <c r="AG30"/>
  <c r="AF30"/>
  <c r="AE30"/>
  <c r="AD30"/>
  <c r="AC30"/>
  <c r="AB30"/>
  <c r="AA30"/>
  <c r="AL29"/>
  <c r="AK29"/>
  <c r="AJ29"/>
  <c r="AI29"/>
  <c r="AH29"/>
  <c r="AG29"/>
  <c r="AF29"/>
  <c r="AE29"/>
  <c r="AD29"/>
  <c r="AC29"/>
  <c r="AB29"/>
  <c r="AA29"/>
  <c r="AL28"/>
  <c r="AK28"/>
  <c r="AJ28"/>
  <c r="AI28"/>
  <c r="AH28"/>
  <c r="AG28"/>
  <c r="AF28"/>
  <c r="AE28"/>
  <c r="AD28"/>
  <c r="AC28"/>
  <c r="AB28"/>
  <c r="AA28"/>
  <c r="AL27"/>
  <c r="AK27"/>
  <c r="AJ27"/>
  <c r="AI27"/>
  <c r="AH27"/>
  <c r="AG27"/>
  <c r="AF27"/>
  <c r="AE27"/>
  <c r="AD27"/>
  <c r="AC27"/>
  <c r="AB27"/>
  <c r="AA27"/>
  <c r="AL26"/>
  <c r="AK26"/>
  <c r="AJ26"/>
  <c r="AI26"/>
  <c r="AH26"/>
  <c r="AG26"/>
  <c r="AF26"/>
  <c r="AE26"/>
  <c r="AD26"/>
  <c r="AC26"/>
  <c r="AB26"/>
  <c r="AA26"/>
  <c r="AL25"/>
  <c r="AK25"/>
  <c r="AJ25"/>
  <c r="AI25"/>
  <c r="AH25"/>
  <c r="AG25"/>
  <c r="AF25"/>
  <c r="AE25"/>
  <c r="AD25"/>
  <c r="AC25"/>
  <c r="AB25"/>
  <c r="AA25"/>
  <c r="AL24"/>
  <c r="AK24"/>
  <c r="AJ24"/>
  <c r="AI24"/>
  <c r="AH24"/>
  <c r="AG24"/>
  <c r="AF24"/>
  <c r="AE24"/>
  <c r="AD24"/>
  <c r="AC24"/>
  <c r="AB24"/>
  <c r="AA24"/>
  <c r="AL23"/>
  <c r="AK23"/>
  <c r="AJ23"/>
  <c r="AI23"/>
  <c r="AH23"/>
  <c r="AG23"/>
  <c r="AF23"/>
  <c r="AE23"/>
  <c r="AD23"/>
  <c r="AC23"/>
  <c r="AB23"/>
  <c r="AA23"/>
  <c r="AL22"/>
  <c r="AK22"/>
  <c r="AJ22"/>
  <c r="AI22"/>
  <c r="AH22"/>
  <c r="AG22"/>
  <c r="AF22"/>
  <c r="AE22"/>
  <c r="AD22"/>
  <c r="AC22"/>
  <c r="AB22"/>
  <c r="AA22"/>
  <c r="AL21"/>
  <c r="AK21"/>
  <c r="AJ21"/>
  <c r="AI21"/>
  <c r="AH21"/>
  <c r="AG21"/>
  <c r="AF21"/>
  <c r="AE21"/>
  <c r="AD21"/>
  <c r="AC21"/>
  <c r="AB21"/>
  <c r="AA21"/>
  <c r="AL20"/>
  <c r="AK20"/>
  <c r="AJ20"/>
  <c r="AI20"/>
  <c r="AH20"/>
  <c r="AG20"/>
  <c r="AF20"/>
  <c r="AE20"/>
  <c r="AD20"/>
  <c r="AC20"/>
  <c r="AB20"/>
  <c r="AA20"/>
  <c r="AL19"/>
  <c r="AK19"/>
  <c r="AJ19"/>
  <c r="AI19"/>
  <c r="AH19"/>
  <c r="AG19"/>
  <c r="AF19"/>
  <c r="AE19"/>
  <c r="AD19"/>
  <c r="AC19"/>
  <c r="AB19"/>
  <c r="AA19"/>
  <c r="AL18"/>
  <c r="AK18"/>
  <c r="AJ18"/>
  <c r="AI18"/>
  <c r="AH18"/>
  <c r="AG18"/>
  <c r="AF18"/>
  <c r="AE18"/>
  <c r="AD18"/>
  <c r="AC18"/>
  <c r="AB18"/>
  <c r="AA18"/>
  <c r="AL17"/>
  <c r="AK17"/>
  <c r="AJ17"/>
  <c r="AI17"/>
  <c r="AH17"/>
  <c r="AG17"/>
  <c r="AF17"/>
  <c r="AE17"/>
  <c r="AD17"/>
  <c r="AC17"/>
  <c r="AB17"/>
  <c r="AA17"/>
  <c r="AL16"/>
  <c r="AK16"/>
  <c r="AJ16"/>
  <c r="AI16"/>
  <c r="AH16"/>
  <c r="AG16"/>
  <c r="AF16"/>
  <c r="AE16"/>
  <c r="AD16"/>
  <c r="AC16"/>
  <c r="AB16"/>
  <c r="AA16"/>
  <c r="AL15"/>
  <c r="AK15"/>
  <c r="AJ15"/>
  <c r="AI15"/>
  <c r="AH15"/>
  <c r="AG15"/>
  <c r="AF15"/>
  <c r="AE15"/>
  <c r="AD15"/>
  <c r="AC15"/>
  <c r="AB15"/>
  <c r="AA15"/>
  <c r="AL14"/>
  <c r="AK14"/>
  <c r="AJ14"/>
  <c r="AI14"/>
  <c r="AH14"/>
  <c r="AG14"/>
  <c r="AF14"/>
  <c r="AE14"/>
  <c r="AD14"/>
  <c r="AC14"/>
  <c r="AB14"/>
  <c r="AA14"/>
  <c r="AL13"/>
  <c r="AK13"/>
  <c r="AJ13"/>
  <c r="AI13"/>
  <c r="AH13"/>
  <c r="AG13"/>
  <c r="AF13"/>
  <c r="AE13"/>
  <c r="AD13"/>
  <c r="AC13"/>
  <c r="AB13"/>
  <c r="AA13"/>
  <c r="AL12"/>
  <c r="AK12"/>
  <c r="AJ12"/>
  <c r="AI12"/>
  <c r="AH12"/>
  <c r="AG12"/>
  <c r="AF12"/>
  <c r="AE12"/>
  <c r="AD12"/>
  <c r="AC12"/>
  <c r="AB12"/>
  <c r="AA12"/>
  <c r="AL11"/>
  <c r="AK11"/>
  <c r="AJ11"/>
  <c r="AI11"/>
  <c r="AH11"/>
  <c r="AG11"/>
  <c r="AF11"/>
  <c r="AE11"/>
  <c r="AD11"/>
  <c r="AC11"/>
  <c r="AB11"/>
  <c r="AA11"/>
  <c r="AL10"/>
  <c r="AK10"/>
  <c r="AJ10"/>
  <c r="AI10"/>
  <c r="AH10"/>
  <c r="AG10"/>
  <c r="AF10"/>
  <c r="AE10"/>
  <c r="AD10"/>
  <c r="AC10"/>
  <c r="AB10"/>
  <c r="AA10"/>
  <c r="AL9"/>
  <c r="AK9"/>
  <c r="AJ9"/>
  <c r="AI9"/>
  <c r="AH9"/>
  <c r="AG9"/>
  <c r="AF9"/>
  <c r="AE9"/>
  <c r="AD9"/>
  <c r="AC9"/>
  <c r="AB9"/>
  <c r="AA9"/>
  <c r="AL8"/>
  <c r="AK8"/>
  <c r="AJ8"/>
  <c r="AI8"/>
  <c r="AH8"/>
  <c r="AG8"/>
  <c r="AF8"/>
  <c r="AE8"/>
  <c r="AD8"/>
  <c r="AC8"/>
  <c r="AB8"/>
  <c r="AA8"/>
  <c r="AL7"/>
  <c r="AK7"/>
  <c r="AJ7"/>
  <c r="AI7"/>
  <c r="AH7"/>
  <c r="AG7"/>
  <c r="AF7"/>
  <c r="AE7"/>
  <c r="AD7"/>
  <c r="AC7"/>
  <c r="AB7"/>
  <c r="AA7"/>
  <c r="AS22" i="6" l="1"/>
  <c r="AS8"/>
  <c r="AV10"/>
  <c r="AS28" i="3"/>
  <c r="AU19" i="5"/>
  <c r="AR20" i="4"/>
  <c r="AP10" i="6"/>
  <c r="AQ35"/>
  <c r="AS37"/>
  <c r="AS26"/>
  <c r="AS10"/>
  <c r="AR39"/>
  <c r="AU20"/>
  <c r="AR10"/>
  <c r="AR37"/>
  <c r="BF37"/>
  <c r="AS24" i="5"/>
  <c r="AY24" s="1"/>
  <c r="AS14" i="3"/>
  <c r="BC25" i="2"/>
  <c r="U25" s="1"/>
  <c r="BD25"/>
  <c r="V25" s="1"/>
  <c r="H25" i="12" s="1"/>
  <c r="I25" s="1"/>
  <c r="BC26" i="2"/>
  <c r="U26" s="1"/>
  <c r="BD26"/>
  <c r="V26" s="1"/>
  <c r="H26" i="12" s="1"/>
  <c r="I26" s="1"/>
  <c r="BC27" i="2"/>
  <c r="U27" s="1"/>
  <c r="BD27"/>
  <c r="V27" s="1"/>
  <c r="H27" i="12" s="1"/>
  <c r="I27" s="1"/>
  <c r="BC28" i="2"/>
  <c r="U28" s="1"/>
  <c r="BD28"/>
  <c r="V28" s="1"/>
  <c r="H28" i="12" s="1"/>
  <c r="I28" s="1"/>
  <c r="BC29" i="2"/>
  <c r="U29" s="1"/>
  <c r="BD29"/>
  <c r="V29" s="1"/>
  <c r="H29" i="12" s="1"/>
  <c r="I29" s="1"/>
  <c r="BC30" i="2"/>
  <c r="U30" s="1"/>
  <c r="BD30"/>
  <c r="V30" s="1"/>
  <c r="H30" i="12" s="1"/>
  <c r="I30" s="1"/>
  <c r="AV26" i="6"/>
  <c r="AP14" i="3"/>
  <c r="BF24" i="5"/>
  <c r="BI24" i="6"/>
  <c r="AW31"/>
  <c r="BB31" s="1"/>
  <c r="AW20"/>
  <c r="BB20" s="1"/>
  <c r="AR18" i="3"/>
  <c r="AR10" i="5"/>
  <c r="AP20" i="6"/>
  <c r="AS31"/>
  <c r="AP9"/>
  <c r="AQ22" i="4"/>
  <c r="AV18" i="5"/>
  <c r="AS8"/>
  <c r="AS9"/>
  <c r="AP7" i="4"/>
  <c r="AP30" i="6"/>
  <c r="AS38"/>
  <c r="AP37"/>
  <c r="AQ24" i="5"/>
  <c r="AP7" i="3"/>
  <c r="AU8" i="6"/>
  <c r="AU8" i="5"/>
  <c r="AU10" i="6"/>
  <c r="AV24"/>
  <c r="AW34"/>
  <c r="BB34" s="1"/>
  <c r="AV9" i="5"/>
  <c r="BF9"/>
  <c r="BJ9" s="1"/>
  <c r="AR31" i="6"/>
  <c r="AR14" i="3"/>
  <c r="AQ30" i="4"/>
  <c r="AU10" i="5"/>
  <c r="AU30" i="6"/>
  <c r="AW28"/>
  <c r="BB28" s="1"/>
  <c r="AQ20"/>
  <c r="AT20" s="1"/>
  <c r="BE31"/>
  <c r="BH31" s="1"/>
  <c r="AR32"/>
  <c r="AW36"/>
  <c r="BB36" s="1"/>
  <c r="BJ36"/>
  <c r="AS7"/>
  <c r="AV32"/>
  <c r="AW18" i="5"/>
  <c r="BB18" s="1"/>
  <c r="AR16"/>
  <c r="AV20" i="6"/>
  <c r="BG14" i="3"/>
  <c r="AR20" i="6"/>
  <c r="AR8"/>
  <c r="AY8" s="1"/>
  <c r="AV31"/>
  <c r="AW28" i="5"/>
  <c r="BB28" s="1"/>
  <c r="AS9" i="4"/>
  <c r="AQ15" i="5"/>
  <c r="AS20"/>
  <c r="AV9" i="4"/>
  <c r="AR28"/>
  <c r="AR7"/>
  <c r="AR9"/>
  <c r="AS24"/>
  <c r="AW7" i="6"/>
  <c r="BB7" s="1"/>
  <c r="AQ10"/>
  <c r="BA10" s="1"/>
  <c r="BC10" s="1"/>
  <c r="AR36"/>
  <c r="AP28"/>
  <c r="AU26"/>
  <c r="AU26" i="4"/>
  <c r="AQ17"/>
  <c r="AU9" i="6"/>
  <c r="AP7" i="5"/>
  <c r="AS9" i="6"/>
  <c r="AW9"/>
  <c r="BB9" s="1"/>
  <c r="BF38"/>
  <c r="AQ8"/>
  <c r="AS16" i="3"/>
  <c r="AP16"/>
  <c r="AQ32" i="6"/>
  <c r="AQ38"/>
  <c r="AV30" i="4"/>
  <c r="AW7"/>
  <c r="BB7" s="1"/>
  <c r="AN19" i="2"/>
  <c r="BF19" s="1"/>
  <c r="AQ28" i="3"/>
  <c r="BF16"/>
  <c r="AQ19" i="5"/>
  <c r="AU24"/>
  <c r="AP18"/>
  <c r="AU14"/>
  <c r="BH9"/>
  <c r="AU7"/>
  <c r="AW20"/>
  <c r="BB20" s="1"/>
  <c r="AS19"/>
  <c r="BE18"/>
  <c r="AR14"/>
  <c r="AR18"/>
  <c r="AS16"/>
  <c r="AQ10"/>
  <c r="AR24" i="4"/>
  <c r="AW9"/>
  <c r="BB9" s="1"/>
  <c r="AS7"/>
  <c r="AW30"/>
  <c r="BB30" s="1"/>
  <c r="BE26"/>
  <c r="BJ26" s="1"/>
  <c r="BF17"/>
  <c r="BJ17" s="1"/>
  <c r="AV28"/>
  <c r="AV24"/>
  <c r="AV20"/>
  <c r="AU28"/>
  <c r="AS12"/>
  <c r="AP30"/>
  <c r="AT30" s="1"/>
  <c r="AW24"/>
  <c r="BB24" s="1"/>
  <c r="AV7"/>
  <c r="AU7"/>
  <c r="AP26"/>
  <c r="AS28"/>
  <c r="AQ24"/>
  <c r="AS20"/>
  <c r="AU24"/>
  <c r="AS22"/>
  <c r="AX17" i="2"/>
  <c r="AX18"/>
  <c r="AX20"/>
  <c r="BI12" i="4"/>
  <c r="AW32" i="6"/>
  <c r="BB32" s="1"/>
  <c r="AW37"/>
  <c r="BB37" s="1"/>
  <c r="AQ36"/>
  <c r="AM19" i="2"/>
  <c r="BF26" i="3"/>
  <c r="AU12"/>
  <c r="AR30" i="4"/>
  <c r="AR22"/>
  <c r="AY22" s="1"/>
  <c r="BE24"/>
  <c r="BI24" s="1"/>
  <c r="AS15"/>
  <c r="AP9"/>
  <c r="BE7"/>
  <c r="BJ7" s="1"/>
  <c r="BM7" s="1"/>
  <c r="AV19" i="5"/>
  <c r="AU16"/>
  <c r="AU15"/>
  <c r="BE28"/>
  <c r="AV24"/>
  <c r="AQ20"/>
  <c r="AQ18"/>
  <c r="AP14"/>
  <c r="AQ9"/>
  <c r="AV10"/>
  <c r="AP8"/>
  <c r="AP26" i="6"/>
  <c r="AW26"/>
  <c r="BB26" s="1"/>
  <c r="BE28"/>
  <c r="BJ28" s="1"/>
  <c r="AS20"/>
  <c r="BE20"/>
  <c r="BH20" s="1"/>
  <c r="AV7"/>
  <c r="AW10"/>
  <c r="BB10" s="1"/>
  <c r="AV9"/>
  <c r="AQ31"/>
  <c r="AR38"/>
  <c r="AY38" s="1"/>
  <c r="BE32"/>
  <c r="BH32" s="1"/>
  <c r="AV39"/>
  <c r="BE37"/>
  <c r="BJ37" s="1"/>
  <c r="AU36"/>
  <c r="AW22" i="4"/>
  <c r="BB22" s="1"/>
  <c r="AP14"/>
  <c r="AS13" i="3"/>
  <c r="AQ26"/>
  <c r="AV19"/>
  <c r="AO20" i="2"/>
  <c r="BG20" s="1"/>
  <c r="AN8"/>
  <c r="BF8" s="1"/>
  <c r="AN12"/>
  <c r="BF12" s="1"/>
  <c r="AR15" i="4"/>
  <c r="AR11"/>
  <c r="AR7" i="6"/>
  <c r="AP32"/>
  <c r="AT32" s="1"/>
  <c r="AM9" i="2"/>
  <c r="BE9" s="1"/>
  <c r="AX8"/>
  <c r="AX12"/>
  <c r="AX13"/>
  <c r="AX19"/>
  <c r="AR26" i="3"/>
  <c r="AS30" i="4"/>
  <c r="BJ10"/>
  <c r="AQ9"/>
  <c r="AQ7"/>
  <c r="AR19" i="5"/>
  <c r="AW19"/>
  <c r="BB19" s="1"/>
  <c r="AW14"/>
  <c r="BB14" s="1"/>
  <c r="AV15"/>
  <c r="AS14"/>
  <c r="AP24"/>
  <c r="AW24"/>
  <c r="BB24" s="1"/>
  <c r="BE20"/>
  <c r="BI20" s="1"/>
  <c r="AU18"/>
  <c r="AQ14"/>
  <c r="AW9"/>
  <c r="BB9" s="1"/>
  <c r="AU9"/>
  <c r="AW10"/>
  <c r="BB10" s="1"/>
  <c r="AQ8"/>
  <c r="AS10"/>
  <c r="AR26" i="6"/>
  <c r="BH26"/>
  <c r="AS24"/>
  <c r="AP7"/>
  <c r="BE10"/>
  <c r="BJ10" s="1"/>
  <c r="AW8"/>
  <c r="BB8" s="1"/>
  <c r="BE9"/>
  <c r="BJ9" s="1"/>
  <c r="AU31"/>
  <c r="AS32"/>
  <c r="AQ37"/>
  <c r="BA37" s="1"/>
  <c r="AV36"/>
  <c r="AV38"/>
  <c r="AV22"/>
  <c r="AV28" i="5"/>
  <c r="AW15"/>
  <c r="BB15" s="1"/>
  <c r="BI36" i="6"/>
  <c r="AX24" i="2"/>
  <c r="AX28"/>
  <c r="BF18" i="3"/>
  <c r="BI18" s="1"/>
  <c r="AU30" i="4"/>
  <c r="BH22"/>
  <c r="AP24"/>
  <c r="BG9"/>
  <c r="BI9" s="1"/>
  <c r="AU9"/>
  <c r="AP19" i="5"/>
  <c r="AP15"/>
  <c r="AR15"/>
  <c r="AP20"/>
  <c r="BF18"/>
  <c r="AV14"/>
  <c r="AP9"/>
  <c r="AP10"/>
  <c r="AT10" s="1"/>
  <c r="AV8"/>
  <c r="AR7"/>
  <c r="AQ26" i="6"/>
  <c r="AW22"/>
  <c r="BB22" s="1"/>
  <c r="BJ16"/>
  <c r="AQ7"/>
  <c r="BF7"/>
  <c r="BJ7" s="1"/>
  <c r="BM7" s="1"/>
  <c r="AQ9"/>
  <c r="AP35"/>
  <c r="AP31"/>
  <c r="AU32"/>
  <c r="AS34"/>
  <c r="AV37"/>
  <c r="AS36"/>
  <c r="AQ16" i="5"/>
  <c r="AU8" i="3"/>
  <c r="AS18" i="5"/>
  <c r="AR20"/>
  <c r="AY20" s="1"/>
  <c r="AR8"/>
  <c r="AW8"/>
  <c r="BB8" s="1"/>
  <c r="AR9"/>
  <c r="AU7" i="6"/>
  <c r="AR9"/>
  <c r="AP36"/>
  <c r="AP34"/>
  <c r="AU20" i="4"/>
  <c r="AV30" i="3"/>
  <c r="BE19"/>
  <c r="BI19" s="1"/>
  <c r="AQ23"/>
  <c r="AQ30"/>
  <c r="AR24"/>
  <c r="AS11"/>
  <c r="AR7"/>
  <c r="AP28"/>
  <c r="AS23"/>
  <c r="AP23"/>
  <c r="AV16"/>
  <c r="BF30"/>
  <c r="AU26"/>
  <c r="AR13"/>
  <c r="AU30"/>
  <c r="AS27"/>
  <c r="BF28"/>
  <c r="BH28" s="1"/>
  <c r="AS7"/>
  <c r="AW30"/>
  <c r="BB30" s="1"/>
  <c r="AR28"/>
  <c r="AY28" s="1"/>
  <c r="AV28"/>
  <c r="AS30"/>
  <c r="AP30"/>
  <c r="AW28"/>
  <c r="AP26"/>
  <c r="AU16"/>
  <c r="BE23"/>
  <c r="BJ23" s="1"/>
  <c r="AP27"/>
  <c r="AW23"/>
  <c r="BB23" s="1"/>
  <c r="AV23"/>
  <c r="BE16"/>
  <c r="BF13"/>
  <c r="BF7"/>
  <c r="BF8"/>
  <c r="BI8" s="1"/>
  <c r="AR11"/>
  <c r="BB28"/>
  <c r="AV24"/>
  <c r="AV14"/>
  <c r="AV17"/>
  <c r="AS15"/>
  <c r="AU9"/>
  <c r="AV7"/>
  <c r="AU28"/>
  <c r="AR30"/>
  <c r="AV26"/>
  <c r="AQ16"/>
  <c r="BA16" s="1"/>
  <c r="BC16" s="1"/>
  <c r="AR23"/>
  <c r="AU23"/>
  <c r="AR16"/>
  <c r="AW26"/>
  <c r="BB26" s="1"/>
  <c r="BE30"/>
  <c r="BE26"/>
  <c r="AP20"/>
  <c r="AW12"/>
  <c r="BB12" s="1"/>
  <c r="AQ27"/>
  <c r="AV12"/>
  <c r="AW7"/>
  <c r="BB7" s="1"/>
  <c r="AQ7"/>
  <c r="AT7" s="1"/>
  <c r="AP10"/>
  <c r="AS12"/>
  <c r="AP9"/>
  <c r="AR12"/>
  <c r="AP17"/>
  <c r="AR27"/>
  <c r="AU27"/>
  <c r="AY18"/>
  <c r="AP12"/>
  <c r="BE7"/>
  <c r="AU7"/>
  <c r="AU10"/>
  <c r="AS8"/>
  <c r="AW14"/>
  <c r="BB14" s="1"/>
  <c r="AW27"/>
  <c r="BB27" s="1"/>
  <c r="AV27"/>
  <c r="AS17"/>
  <c r="AQ12"/>
  <c r="BF15"/>
  <c r="AV9"/>
  <c r="AP8"/>
  <c r="AQ24"/>
  <c r="AW24"/>
  <c r="BB24" s="1"/>
  <c r="AU19"/>
  <c r="AW18"/>
  <c r="BB18" s="1"/>
  <c r="AQ18"/>
  <c r="AQ17"/>
  <c r="BF17"/>
  <c r="AQ14"/>
  <c r="AR15"/>
  <c r="AS9"/>
  <c r="AW9"/>
  <c r="BB9" s="1"/>
  <c r="AR8"/>
  <c r="AW8"/>
  <c r="BB8" s="1"/>
  <c r="AS19"/>
  <c r="AU24"/>
  <c r="AP19"/>
  <c r="AW17"/>
  <c r="BB17" s="1"/>
  <c r="AU18"/>
  <c r="AU17"/>
  <c r="BI27"/>
  <c r="AR17"/>
  <c r="AU14"/>
  <c r="AS10"/>
  <c r="AW10"/>
  <c r="BB10" s="1"/>
  <c r="AV10"/>
  <c r="AR9"/>
  <c r="AQ9"/>
  <c r="AV8"/>
  <c r="AW16"/>
  <c r="BB16" s="1"/>
  <c r="AY26"/>
  <c r="BE24"/>
  <c r="BI24" s="1"/>
  <c r="AP24"/>
  <c r="AR19"/>
  <c r="AU20"/>
  <c r="AQ19"/>
  <c r="BE14"/>
  <c r="BJ14" s="1"/>
  <c r="AP18"/>
  <c r="AV18"/>
  <c r="AR10"/>
  <c r="BH10"/>
  <c r="AQ10"/>
  <c r="BF9"/>
  <c r="BI9" s="1"/>
  <c r="AQ8"/>
  <c r="AS24"/>
  <c r="AW19"/>
  <c r="BB19" s="1"/>
  <c r="AR26" i="4"/>
  <c r="AV26"/>
  <c r="AP22"/>
  <c r="AT22" s="1"/>
  <c r="AU22"/>
  <c r="AP28"/>
  <c r="AW28"/>
  <c r="BB28" s="1"/>
  <c r="AP20"/>
  <c r="AW20"/>
  <c r="BB20" s="1"/>
  <c r="BJ18"/>
  <c r="BJ11"/>
  <c r="AV14"/>
  <c r="AQ12"/>
  <c r="BH30"/>
  <c r="AS26"/>
  <c r="AW26"/>
  <c r="BB26" s="1"/>
  <c r="AV22"/>
  <c r="AS17"/>
  <c r="BJ13"/>
  <c r="AR12"/>
  <c r="AQ28"/>
  <c r="BE28"/>
  <c r="AQ20"/>
  <c r="BE20"/>
  <c r="BI20" s="1"/>
  <c r="AS14"/>
  <c r="BJ16"/>
  <c r="BI15"/>
  <c r="AQ26"/>
  <c r="BA26" s="1"/>
  <c r="AS16"/>
  <c r="AY20"/>
  <c r="BF14"/>
  <c r="BJ14" s="1"/>
  <c r="AW15"/>
  <c r="BB15" s="1"/>
  <c r="AW11"/>
  <c r="BB11" s="1"/>
  <c r="AP16" i="5"/>
  <c r="AT16" s="1"/>
  <c r="AV16"/>
  <c r="BI24"/>
  <c r="AP28"/>
  <c r="AQ28"/>
  <c r="AU20"/>
  <c r="BA20" s="1"/>
  <c r="AW16"/>
  <c r="BB16" s="1"/>
  <c r="AS7"/>
  <c r="AW7"/>
  <c r="BB7" s="1"/>
  <c r="AS15"/>
  <c r="BH8"/>
  <c r="BF28"/>
  <c r="BE16"/>
  <c r="BH16" s="1"/>
  <c r="AR28"/>
  <c r="AU28"/>
  <c r="AV20"/>
  <c r="BH14"/>
  <c r="BH10"/>
  <c r="BF7"/>
  <c r="BH7" s="1"/>
  <c r="BK7" s="1"/>
  <c r="AQ7"/>
  <c r="BI19"/>
  <c r="AS28"/>
  <c r="BH15"/>
  <c r="AV7"/>
  <c r="AR30" i="6"/>
  <c r="AV30"/>
  <c r="BF22"/>
  <c r="BI22" s="1"/>
  <c r="AQ22"/>
  <c r="BJ11"/>
  <c r="AQ28"/>
  <c r="AW24"/>
  <c r="BB24" s="1"/>
  <c r="AR17"/>
  <c r="AP8"/>
  <c r="AV8"/>
  <c r="AR13"/>
  <c r="AU35"/>
  <c r="AW35"/>
  <c r="BB35" s="1"/>
  <c r="AQ34"/>
  <c r="BH34"/>
  <c r="AS39"/>
  <c r="AP39"/>
  <c r="AU38"/>
  <c r="AW38"/>
  <c r="BB38" s="1"/>
  <c r="BJ12"/>
  <c r="AS30"/>
  <c r="AW30"/>
  <c r="BB30" s="1"/>
  <c r="AP22"/>
  <c r="AU22"/>
  <c r="AR28"/>
  <c r="AU28"/>
  <c r="AP24"/>
  <c r="AQ24"/>
  <c r="BE8"/>
  <c r="BJ8" s="1"/>
  <c r="AR35"/>
  <c r="AU34"/>
  <c r="AQ39"/>
  <c r="AW39"/>
  <c r="BB39" s="1"/>
  <c r="AP38"/>
  <c r="BE38"/>
  <c r="BI30"/>
  <c r="AQ30"/>
  <c r="AR22"/>
  <c r="AS28"/>
  <c r="AV28"/>
  <c r="AR24"/>
  <c r="AU24"/>
  <c r="BH24"/>
  <c r="BJ26"/>
  <c r="AS14"/>
  <c r="AS35"/>
  <c r="AV35"/>
  <c r="BH35"/>
  <c r="AV34"/>
  <c r="AR34"/>
  <c r="BI39"/>
  <c r="AU39"/>
  <c r="BH36"/>
  <c r="BJ35"/>
  <c r="AS33"/>
  <c r="AR33"/>
  <c r="BF33"/>
  <c r="BJ39"/>
  <c r="BH39"/>
  <c r="BJ34"/>
  <c r="BI35"/>
  <c r="BE33"/>
  <c r="AW33"/>
  <c r="BB33" s="1"/>
  <c r="AV33"/>
  <c r="AU33"/>
  <c r="AQ33"/>
  <c r="AP33"/>
  <c r="BI34"/>
  <c r="AS19"/>
  <c r="AR19"/>
  <c r="BF19"/>
  <c r="AS16"/>
  <c r="AR11"/>
  <c r="AQ11"/>
  <c r="AU11"/>
  <c r="Z8"/>
  <c r="AS29"/>
  <c r="AR29"/>
  <c r="BF29"/>
  <c r="AS25"/>
  <c r="AR25"/>
  <c r="BF25"/>
  <c r="AS21"/>
  <c r="AR21"/>
  <c r="BF21"/>
  <c r="BH30"/>
  <c r="AS23"/>
  <c r="AR23"/>
  <c r="BF23"/>
  <c r="BE19"/>
  <c r="AW19"/>
  <c r="BB19" s="1"/>
  <c r="AV19"/>
  <c r="AU19"/>
  <c r="AQ19"/>
  <c r="AP19"/>
  <c r="BJ30"/>
  <c r="AS12"/>
  <c r="BH12"/>
  <c r="AQ12"/>
  <c r="AU18"/>
  <c r="AQ18"/>
  <c r="AP18"/>
  <c r="BE18"/>
  <c r="BH18" s="1"/>
  <c r="AW18"/>
  <c r="BB18" s="1"/>
  <c r="AV18"/>
  <c r="BI16"/>
  <c r="AP16"/>
  <c r="AU16"/>
  <c r="AR15"/>
  <c r="AS11"/>
  <c r="AS17"/>
  <c r="AV11"/>
  <c r="AP11"/>
  <c r="AS13"/>
  <c r="BH16"/>
  <c r="AQ16"/>
  <c r="BH11"/>
  <c r="BE29"/>
  <c r="AW29"/>
  <c r="BB29" s="1"/>
  <c r="AV29"/>
  <c r="AU29"/>
  <c r="AQ29"/>
  <c r="AP29"/>
  <c r="BE25"/>
  <c r="AW25"/>
  <c r="BB25" s="1"/>
  <c r="AV25"/>
  <c r="AU25"/>
  <c r="AQ25"/>
  <c r="AP25"/>
  <c r="BE21"/>
  <c r="AW21"/>
  <c r="BB21" s="1"/>
  <c r="AV21"/>
  <c r="AU21"/>
  <c r="AQ21"/>
  <c r="AP21"/>
  <c r="BI26"/>
  <c r="AS27"/>
  <c r="AR27"/>
  <c r="BF27"/>
  <c r="BE23"/>
  <c r="AW23"/>
  <c r="BB23" s="1"/>
  <c r="AV23"/>
  <c r="AU23"/>
  <c r="AQ23"/>
  <c r="AP23"/>
  <c r="AU17"/>
  <c r="AQ17"/>
  <c r="AP17"/>
  <c r="BE17"/>
  <c r="BH17" s="1"/>
  <c r="AW17"/>
  <c r="BB17" s="1"/>
  <c r="AV17"/>
  <c r="BI12"/>
  <c r="AP12"/>
  <c r="AU12"/>
  <c r="AV16"/>
  <c r="AR16"/>
  <c r="BJ24"/>
  <c r="AW16"/>
  <c r="BB16" s="1"/>
  <c r="AR18"/>
  <c r="AS15"/>
  <c r="BI11"/>
  <c r="AR12"/>
  <c r="AW11"/>
  <c r="BB11" s="1"/>
  <c r="BE27"/>
  <c r="AW27"/>
  <c r="BB27" s="1"/>
  <c r="AV27"/>
  <c r="AU27"/>
  <c r="AQ27"/>
  <c r="AP27"/>
  <c r="AU13"/>
  <c r="AQ13"/>
  <c r="AP13"/>
  <c r="BE13"/>
  <c r="BH13" s="1"/>
  <c r="AW13"/>
  <c r="BB13" s="1"/>
  <c r="AV13"/>
  <c r="AW12"/>
  <c r="BB12" s="1"/>
  <c r="AU14"/>
  <c r="AQ14"/>
  <c r="AP14"/>
  <c r="BE14"/>
  <c r="BH14" s="1"/>
  <c r="AW14"/>
  <c r="BB14" s="1"/>
  <c r="AV14"/>
  <c r="AU15"/>
  <c r="AQ15"/>
  <c r="AP15"/>
  <c r="BE15"/>
  <c r="BH15" s="1"/>
  <c r="AW15"/>
  <c r="BB15" s="1"/>
  <c r="AV15"/>
  <c r="AS18"/>
  <c r="AR14"/>
  <c r="AV12"/>
  <c r="BE29" i="5"/>
  <c r="AW29"/>
  <c r="BB29" s="1"/>
  <c r="AV29"/>
  <c r="AU29"/>
  <c r="AQ29"/>
  <c r="AP29"/>
  <c r="AS22"/>
  <c r="AR22"/>
  <c r="BF22"/>
  <c r="AS25"/>
  <c r="AR25"/>
  <c r="BF25"/>
  <c r="BE21"/>
  <c r="AW21"/>
  <c r="BB21" s="1"/>
  <c r="AV21"/>
  <c r="AU21"/>
  <c r="AQ21"/>
  <c r="AP21"/>
  <c r="BE22"/>
  <c r="AW22"/>
  <c r="BB22" s="1"/>
  <c r="AV22"/>
  <c r="AU22"/>
  <c r="AQ22"/>
  <c r="AP22"/>
  <c r="BE23"/>
  <c r="AW23"/>
  <c r="BB23" s="1"/>
  <c r="AV23"/>
  <c r="AU23"/>
  <c r="AQ23"/>
  <c r="AP23"/>
  <c r="AV11"/>
  <c r="AU11"/>
  <c r="AQ11"/>
  <c r="BE11"/>
  <c r="AW11"/>
  <c r="BB11" s="1"/>
  <c r="AP11"/>
  <c r="AV17"/>
  <c r="AU17"/>
  <c r="AQ17"/>
  <c r="AP17"/>
  <c r="BE17"/>
  <c r="AW17"/>
  <c r="BB17" s="1"/>
  <c r="BJ8"/>
  <c r="BI9"/>
  <c r="BI10"/>
  <c r="AS21"/>
  <c r="AR21"/>
  <c r="BF21"/>
  <c r="AS23"/>
  <c r="AR23"/>
  <c r="BF23"/>
  <c r="AR11"/>
  <c r="BF11"/>
  <c r="AS11"/>
  <c r="AR17"/>
  <c r="BF17"/>
  <c r="AS17"/>
  <c r="AV12"/>
  <c r="AU12"/>
  <c r="AQ12"/>
  <c r="AP12"/>
  <c r="BE12"/>
  <c r="AW12"/>
  <c r="BB12" s="1"/>
  <c r="BE25"/>
  <c r="AW25"/>
  <c r="BB25" s="1"/>
  <c r="AV25"/>
  <c r="AU25"/>
  <c r="AQ25"/>
  <c r="AP25"/>
  <c r="AS26"/>
  <c r="AR26"/>
  <c r="BF26"/>
  <c r="AS27"/>
  <c r="AR27"/>
  <c r="BF27"/>
  <c r="BH19"/>
  <c r="BH20"/>
  <c r="BJ20"/>
  <c r="BJ14"/>
  <c r="BJ15"/>
  <c r="BJ10"/>
  <c r="BE30"/>
  <c r="AW30"/>
  <c r="BB30" s="1"/>
  <c r="AV30"/>
  <c r="AU30"/>
  <c r="AQ30"/>
  <c r="AP30"/>
  <c r="AV13"/>
  <c r="AU13"/>
  <c r="AQ13"/>
  <c r="BE13"/>
  <c r="AW13"/>
  <c r="BB13" s="1"/>
  <c r="AP13"/>
  <c r="AS29"/>
  <c r="AR29"/>
  <c r="BF29"/>
  <c r="AS30"/>
  <c r="AR30"/>
  <c r="BF30"/>
  <c r="BE26"/>
  <c r="AW26"/>
  <c r="BB26" s="1"/>
  <c r="AV26"/>
  <c r="AU26"/>
  <c r="AQ26"/>
  <c r="AP26"/>
  <c r="BE27"/>
  <c r="AW27"/>
  <c r="BB27" s="1"/>
  <c r="AV27"/>
  <c r="AU27"/>
  <c r="AQ27"/>
  <c r="AP27"/>
  <c r="BJ19"/>
  <c r="AR13"/>
  <c r="BF13"/>
  <c r="AS13"/>
  <c r="BI15"/>
  <c r="BH24"/>
  <c r="BJ24"/>
  <c r="AT20"/>
  <c r="BI14"/>
  <c r="AR12"/>
  <c r="AS12"/>
  <c r="BF12"/>
  <c r="BI8"/>
  <c r="Z8"/>
  <c r="BF8" i="4"/>
  <c r="BH8" s="1"/>
  <c r="AR8"/>
  <c r="AS8"/>
  <c r="AQ13"/>
  <c r="AP10"/>
  <c r="AS29"/>
  <c r="AR29"/>
  <c r="BF29"/>
  <c r="AS25"/>
  <c r="AR25"/>
  <c r="BF25"/>
  <c r="AS21"/>
  <c r="AR21"/>
  <c r="BF21"/>
  <c r="AS23"/>
  <c r="AR23"/>
  <c r="BF23"/>
  <c r="BE19"/>
  <c r="AW19"/>
  <c r="BB19" s="1"/>
  <c r="AV19"/>
  <c r="AU19"/>
  <c r="AQ19"/>
  <c r="AP19"/>
  <c r="AR13"/>
  <c r="BI16"/>
  <c r="AR18"/>
  <c r="AR10"/>
  <c r="BI28"/>
  <c r="BJ15"/>
  <c r="AS11"/>
  <c r="AW18"/>
  <c r="BB18" s="1"/>
  <c r="AV17"/>
  <c r="AP17"/>
  <c r="AU16"/>
  <c r="BH16"/>
  <c r="AQ15"/>
  <c r="AW14"/>
  <c r="BB14" s="1"/>
  <c r="AV13"/>
  <c r="AP13"/>
  <c r="AU12"/>
  <c r="BH12"/>
  <c r="AQ11"/>
  <c r="AW10"/>
  <c r="BB10" s="1"/>
  <c r="AW8"/>
  <c r="BB8" s="1"/>
  <c r="AP8"/>
  <c r="AV8"/>
  <c r="BE29"/>
  <c r="AW29"/>
  <c r="BB29" s="1"/>
  <c r="AV29"/>
  <c r="AU29"/>
  <c r="AQ29"/>
  <c r="AP29"/>
  <c r="BE25"/>
  <c r="AW25"/>
  <c r="BB25" s="1"/>
  <c r="AV25"/>
  <c r="AU25"/>
  <c r="AQ25"/>
  <c r="AP25"/>
  <c r="BE21"/>
  <c r="AW21"/>
  <c r="BB21" s="1"/>
  <c r="AV21"/>
  <c r="AU21"/>
  <c r="AQ21"/>
  <c r="AP21"/>
  <c r="AS27"/>
  <c r="AR27"/>
  <c r="BF27"/>
  <c r="BE23"/>
  <c r="AW23"/>
  <c r="BB23" s="1"/>
  <c r="AV23"/>
  <c r="AU23"/>
  <c r="AQ23"/>
  <c r="AP23"/>
  <c r="BJ30"/>
  <c r="BJ22"/>
  <c r="AS13"/>
  <c r="AS18"/>
  <c r="AS10"/>
  <c r="BJ12"/>
  <c r="BI11"/>
  <c r="AU18"/>
  <c r="AW17"/>
  <c r="BB17" s="1"/>
  <c r="AV16"/>
  <c r="AP16"/>
  <c r="AU15"/>
  <c r="BH15"/>
  <c r="AU14"/>
  <c r="AW13"/>
  <c r="BB13" s="1"/>
  <c r="AV12"/>
  <c r="AP12"/>
  <c r="AU11"/>
  <c r="BH11"/>
  <c r="AU10"/>
  <c r="Z8"/>
  <c r="AS19"/>
  <c r="AR19"/>
  <c r="BF19"/>
  <c r="AV18"/>
  <c r="AP18"/>
  <c r="AQ16"/>
  <c r="BH13"/>
  <c r="AV10"/>
  <c r="BI30"/>
  <c r="BI22"/>
  <c r="BE27"/>
  <c r="AW27"/>
  <c r="BB27" s="1"/>
  <c r="AV27"/>
  <c r="AU27"/>
  <c r="AQ27"/>
  <c r="AP27"/>
  <c r="AR17"/>
  <c r="BI13"/>
  <c r="AR16"/>
  <c r="BI18"/>
  <c r="AR14"/>
  <c r="BI10"/>
  <c r="AQ18"/>
  <c r="BH18"/>
  <c r="AU17"/>
  <c r="AW16"/>
  <c r="BB16" s="1"/>
  <c r="AV15"/>
  <c r="AP15"/>
  <c r="AQ14"/>
  <c r="AU13"/>
  <c r="AW12"/>
  <c r="BB12" s="1"/>
  <c r="AV11"/>
  <c r="AP11"/>
  <c r="AQ10"/>
  <c r="BH10"/>
  <c r="AU8"/>
  <c r="AQ8"/>
  <c r="Z8" i="3"/>
  <c r="AR29"/>
  <c r="BF29"/>
  <c r="AS29"/>
  <c r="AR25"/>
  <c r="BF25"/>
  <c r="AS25"/>
  <c r="AV21"/>
  <c r="AU21"/>
  <c r="AQ21"/>
  <c r="AP21"/>
  <c r="BE21"/>
  <c r="AW21"/>
  <c r="BB21" s="1"/>
  <c r="AV22"/>
  <c r="AU22"/>
  <c r="AQ22"/>
  <c r="AP22"/>
  <c r="AW22"/>
  <c r="BB22" s="1"/>
  <c r="BE22"/>
  <c r="AW20"/>
  <c r="BB20" s="1"/>
  <c r="AU13"/>
  <c r="AQ13"/>
  <c r="AP13"/>
  <c r="AV13"/>
  <c r="AW13"/>
  <c r="BB13" s="1"/>
  <c r="BE13"/>
  <c r="BI13" s="1"/>
  <c r="BH27"/>
  <c r="BH12"/>
  <c r="BI12"/>
  <c r="BJ28"/>
  <c r="AT27"/>
  <c r="BH18"/>
  <c r="BJ12"/>
  <c r="AR21"/>
  <c r="BF21"/>
  <c r="AS21"/>
  <c r="AV29"/>
  <c r="AU29"/>
  <c r="AQ29"/>
  <c r="AP29"/>
  <c r="BE29"/>
  <c r="AW29"/>
  <c r="BB29" s="1"/>
  <c r="AV25"/>
  <c r="AU25"/>
  <c r="AQ25"/>
  <c r="AP25"/>
  <c r="BE25"/>
  <c r="AW25"/>
  <c r="BB25" s="1"/>
  <c r="BJ27"/>
  <c r="BH19"/>
  <c r="BI10"/>
  <c r="AR22"/>
  <c r="BF22"/>
  <c r="AS22"/>
  <c r="AR20"/>
  <c r="BF20"/>
  <c r="BI20" s="1"/>
  <c r="AS20"/>
  <c r="AQ20"/>
  <c r="AV20"/>
  <c r="AV15"/>
  <c r="AU15"/>
  <c r="AQ15"/>
  <c r="AP15"/>
  <c r="AW15"/>
  <c r="BB15" s="1"/>
  <c r="BE15"/>
  <c r="AU11"/>
  <c r="AQ11"/>
  <c r="AP11"/>
  <c r="AV11"/>
  <c r="AW11"/>
  <c r="BB11" s="1"/>
  <c r="BE11"/>
  <c r="BJ10"/>
  <c r="AX9" i="2"/>
  <c r="AN9"/>
  <c r="BF9" s="1"/>
  <c r="AM10"/>
  <c r="BE10" s="1"/>
  <c r="AM16"/>
  <c r="BE16" s="1"/>
  <c r="AN16"/>
  <c r="AO16"/>
  <c r="BG16" s="1"/>
  <c r="AX21"/>
  <c r="AX25"/>
  <c r="AX29"/>
  <c r="AO19"/>
  <c r="BG19" s="1"/>
  <c r="AX10"/>
  <c r="AN10"/>
  <c r="BF10" s="1"/>
  <c r="AM11"/>
  <c r="BE11" s="1"/>
  <c r="AM17"/>
  <c r="AN17"/>
  <c r="BF17" s="1"/>
  <c r="AO17"/>
  <c r="BG17" s="1"/>
  <c r="AO18"/>
  <c r="BG18" s="1"/>
  <c r="AX22"/>
  <c r="AX26"/>
  <c r="AX30"/>
  <c r="AM7"/>
  <c r="BE7" s="1"/>
  <c r="AX7"/>
  <c r="AN7"/>
  <c r="BF7" s="1"/>
  <c r="AM8"/>
  <c r="BE8" s="1"/>
  <c r="AX11"/>
  <c r="AN11"/>
  <c r="BF11" s="1"/>
  <c r="AM12"/>
  <c r="BE12" s="1"/>
  <c r="AM13"/>
  <c r="AN13"/>
  <c r="BF13" s="1"/>
  <c r="AO13"/>
  <c r="BG13" s="1"/>
  <c r="AX14"/>
  <c r="AO14"/>
  <c r="BG14" s="1"/>
  <c r="AX15"/>
  <c r="AO15"/>
  <c r="BG15" s="1"/>
  <c r="AX16"/>
  <c r="AX23"/>
  <c r="AX27"/>
  <c r="AO7"/>
  <c r="BG7" s="1"/>
  <c r="AO8"/>
  <c r="BG8" s="1"/>
  <c r="AO9"/>
  <c r="BG9" s="1"/>
  <c r="AO10"/>
  <c r="BG10" s="1"/>
  <c r="AO11"/>
  <c r="BG11" s="1"/>
  <c r="AO12"/>
  <c r="BG12" s="1"/>
  <c r="AM15"/>
  <c r="AN15"/>
  <c r="AM14"/>
  <c r="AN14"/>
  <c r="AM18"/>
  <c r="AN18"/>
  <c r="BE19"/>
  <c r="AM21"/>
  <c r="AM22"/>
  <c r="AM23"/>
  <c r="AM24"/>
  <c r="AM25"/>
  <c r="AM26"/>
  <c r="AM27"/>
  <c r="AM28"/>
  <c r="AM29"/>
  <c r="AM30"/>
  <c r="AM20"/>
  <c r="AN20"/>
  <c r="AN21"/>
  <c r="AN22"/>
  <c r="AN23"/>
  <c r="AN24"/>
  <c r="AN25"/>
  <c r="AN26"/>
  <c r="AN27"/>
  <c r="AN28"/>
  <c r="AO28"/>
  <c r="BG28" s="1"/>
  <c r="AN29"/>
  <c r="AO29"/>
  <c r="BG29" s="1"/>
  <c r="AN30"/>
  <c r="AO30"/>
  <c r="BG30" s="1"/>
  <c r="AO21"/>
  <c r="BG21" s="1"/>
  <c r="AO22"/>
  <c r="BG22" s="1"/>
  <c r="AO23"/>
  <c r="BG23" s="1"/>
  <c r="AO24"/>
  <c r="BG24" s="1"/>
  <c r="AO25"/>
  <c r="BG25" s="1"/>
  <c r="AO26"/>
  <c r="BG26" s="1"/>
  <c r="AO27"/>
  <c r="BG27" s="1"/>
  <c r="Z5"/>
  <c r="U16" i="3" l="1"/>
  <c r="AY22" i="6"/>
  <c r="U10"/>
  <c r="AY16" i="3"/>
  <c r="BJ8"/>
  <c r="BM8" s="1"/>
  <c r="AY9" i="5"/>
  <c r="AY9" i="6"/>
  <c r="BA12" i="3"/>
  <c r="BC12" s="1"/>
  <c r="BA15" i="5"/>
  <c r="BC15" s="1"/>
  <c r="AT9" i="6"/>
  <c r="AZ9" s="1"/>
  <c r="AZ20"/>
  <c r="AY10"/>
  <c r="AY37"/>
  <c r="BI18" i="5"/>
  <c r="AT15"/>
  <c r="BA8"/>
  <c r="BC8" s="1"/>
  <c r="AT28" i="4"/>
  <c r="AZ28" s="1"/>
  <c r="AY7" i="3"/>
  <c r="AY14"/>
  <c r="AT28"/>
  <c r="AZ28" s="1"/>
  <c r="AT16"/>
  <c r="AZ16" s="1"/>
  <c r="BH8"/>
  <c r="BK8" s="1"/>
  <c r="BI19" i="4"/>
  <c r="BA28"/>
  <c r="BJ7" i="3"/>
  <c r="BM7" s="1"/>
  <c r="BA26"/>
  <c r="AY8" i="5"/>
  <c r="AT7" i="6"/>
  <c r="AZ7" s="1"/>
  <c r="AZ30" i="4"/>
  <c r="BA19" i="5"/>
  <c r="AT24" i="4"/>
  <c r="AZ24" s="1"/>
  <c r="AT26" i="3"/>
  <c r="AZ26" s="1"/>
  <c r="BI17" i="4"/>
  <c r="BA22"/>
  <c r="BA30"/>
  <c r="AT7"/>
  <c r="AZ7" s="1"/>
  <c r="BH17"/>
  <c r="AY7"/>
  <c r="BJ18" i="3"/>
  <c r="BI15"/>
  <c r="AY15" i="4"/>
  <c r="BJ9"/>
  <c r="BH9"/>
  <c r="AT24" i="5"/>
  <c r="AZ24" s="1"/>
  <c r="AT19"/>
  <c r="AZ19" s="1"/>
  <c r="AY10"/>
  <c r="AY24" i="6"/>
  <c r="AY39"/>
  <c r="AT30"/>
  <c r="BA35"/>
  <c r="BC35" s="1"/>
  <c r="AY7"/>
  <c r="AT37"/>
  <c r="AZ37" s="1"/>
  <c r="AT36"/>
  <c r="AT35"/>
  <c r="AZ35" s="1"/>
  <c r="AY36"/>
  <c r="AT34"/>
  <c r="BA32"/>
  <c r="BH8"/>
  <c r="AT8"/>
  <c r="AZ8" s="1"/>
  <c r="BI15"/>
  <c r="BH28"/>
  <c r="BA20"/>
  <c r="BC20" s="1"/>
  <c r="AY20"/>
  <c r="AY31"/>
  <c r="BI31"/>
  <c r="AT10"/>
  <c r="AZ10" s="1"/>
  <c r="BI28"/>
  <c r="BJ31"/>
  <c r="BH19"/>
  <c r="BA39"/>
  <c r="AY26"/>
  <c r="AY17" i="4"/>
  <c r="AZ10" i="5"/>
  <c r="BH16" i="3"/>
  <c r="BH22" i="6"/>
  <c r="AT14" i="3"/>
  <c r="AZ14" s="1"/>
  <c r="BJ19"/>
  <c r="BI9" i="6"/>
  <c r="AY12" i="4"/>
  <c r="BH30" i="3"/>
  <c r="BJ22" i="6"/>
  <c r="AY15" i="5"/>
  <c r="BA24"/>
  <c r="BH38" i="6"/>
  <c r="BA10" i="5"/>
  <c r="BC10" s="1"/>
  <c r="BA16" i="4"/>
  <c r="BC16" s="1"/>
  <c r="BA26" i="6"/>
  <c r="BC26" s="1"/>
  <c r="AY28" i="4"/>
  <c r="BA8" i="6"/>
  <c r="BC8" s="1"/>
  <c r="BH21" i="4"/>
  <c r="AY19" i="5"/>
  <c r="BI28" i="3"/>
  <c r="AY16" i="4"/>
  <c r="BH9" i="6"/>
  <c r="AT17" i="3"/>
  <c r="AZ17" s="1"/>
  <c r="BI16"/>
  <c r="AT10" i="4"/>
  <c r="AZ10" s="1"/>
  <c r="BA7"/>
  <c r="BC7" s="1"/>
  <c r="BJ7" i="5"/>
  <c r="BM7" s="1"/>
  <c r="BA20" i="4"/>
  <c r="AY16" i="5"/>
  <c r="BI14" i="3"/>
  <c r="AY28" i="6"/>
  <c r="AY24" i="4"/>
  <c r="BA16" i="6"/>
  <c r="BC16" s="1"/>
  <c r="AT18"/>
  <c r="AZ18" s="1"/>
  <c r="BA18" i="3"/>
  <c r="AT31" i="6"/>
  <c r="AZ31" s="1"/>
  <c r="AT26"/>
  <c r="AZ26" s="1"/>
  <c r="BI28" i="5"/>
  <c r="BA9" i="6"/>
  <c r="BC9" s="1"/>
  <c r="AT28"/>
  <c r="AZ28" s="1"/>
  <c r="BH23"/>
  <c r="AT11"/>
  <c r="AZ11" s="1"/>
  <c r="BH33"/>
  <c r="AT14" i="5"/>
  <c r="AZ14" s="1"/>
  <c r="BA14" i="4"/>
  <c r="BC14" s="1"/>
  <c r="BA11"/>
  <c r="BC11" s="1"/>
  <c r="BJ28" i="5"/>
  <c r="BJ18"/>
  <c r="BJ20" i="6"/>
  <c r="BA17"/>
  <c r="BC17" s="1"/>
  <c r="AT12"/>
  <c r="AZ12" s="1"/>
  <c r="BA30"/>
  <c r="BJ38"/>
  <c r="AZ32"/>
  <c r="BA24"/>
  <c r="BA38"/>
  <c r="BA7" i="5"/>
  <c r="BC7" s="1"/>
  <c r="AT28"/>
  <c r="AZ28" s="1"/>
  <c r="AY30" i="3"/>
  <c r="AY7" i="5"/>
  <c r="AY32" i="6"/>
  <c r="BA29" i="3"/>
  <c r="BI7" i="5"/>
  <c r="BL7" s="1"/>
  <c r="BI37" i="6"/>
  <c r="BH28" i="5"/>
  <c r="BH14" i="3"/>
  <c r="BA28"/>
  <c r="AZ20" i="5"/>
  <c r="AT14" i="6"/>
  <c r="AZ14" s="1"/>
  <c r="BJ17"/>
  <c r="BA23"/>
  <c r="BC23" s="1"/>
  <c r="AT38"/>
  <c r="AZ38" s="1"/>
  <c r="AT24"/>
  <c r="AZ24" s="1"/>
  <c r="AT22"/>
  <c r="AZ22" s="1"/>
  <c r="BH37"/>
  <c r="BI20"/>
  <c r="AZ16" i="5"/>
  <c r="AY26" i="4"/>
  <c r="AT20"/>
  <c r="AZ20" s="1"/>
  <c r="AT18" i="3"/>
  <c r="AZ18" s="1"/>
  <c r="AY14" i="5"/>
  <c r="AY30" i="4"/>
  <c r="AY9"/>
  <c r="AT25" i="5"/>
  <c r="AZ25" s="1"/>
  <c r="BA12"/>
  <c r="BC12" s="1"/>
  <c r="AY18"/>
  <c r="AT17"/>
  <c r="AZ17" s="1"/>
  <c r="AT9"/>
  <c r="AZ9" s="1"/>
  <c r="BA17" i="4"/>
  <c r="BC17" s="1"/>
  <c r="BA24"/>
  <c r="AT17"/>
  <c r="AZ17" s="1"/>
  <c r="BI14"/>
  <c r="AV17" i="2"/>
  <c r="BJ25" i="4"/>
  <c r="AY8"/>
  <c r="BJ23" i="6"/>
  <c r="AY25"/>
  <c r="AY13" i="3"/>
  <c r="AT23"/>
  <c r="AZ23" s="1"/>
  <c r="BA16" i="5"/>
  <c r="BA7" i="6"/>
  <c r="BC7" s="1"/>
  <c r="AT8" i="5"/>
  <c r="AZ8" s="1"/>
  <c r="AT18"/>
  <c r="AZ18" s="1"/>
  <c r="BA12" i="6"/>
  <c r="BC12" s="1"/>
  <c r="AT9" i="3"/>
  <c r="AZ9" s="1"/>
  <c r="AY34" i="6"/>
  <c r="AT8" i="4"/>
  <c r="AZ8" s="1"/>
  <c r="BA15" i="6"/>
  <c r="BC15" s="1"/>
  <c r="BA13"/>
  <c r="BC13" s="1"/>
  <c r="AT27"/>
  <c r="AZ27" s="1"/>
  <c r="AY12"/>
  <c r="AT16"/>
  <c r="BI29"/>
  <c r="BI38"/>
  <c r="AY30"/>
  <c r="AY24" i="3"/>
  <c r="AY15"/>
  <c r="AZ7"/>
  <c r="BE17" i="2"/>
  <c r="BH17" s="1"/>
  <c r="AR19"/>
  <c r="AR17"/>
  <c r="AR16"/>
  <c r="AY9" i="3"/>
  <c r="BA10"/>
  <c r="BC10" s="1"/>
  <c r="BA7"/>
  <c r="BC7" s="1"/>
  <c r="BA30"/>
  <c r="BH26"/>
  <c r="BH9"/>
  <c r="BA8"/>
  <c r="BC8" s="1"/>
  <c r="BA19"/>
  <c r="AT24"/>
  <c r="AZ24" s="1"/>
  <c r="BA23"/>
  <c r="BA17" i="5"/>
  <c r="BA22"/>
  <c r="BH18"/>
  <c r="AT7"/>
  <c r="AZ7" s="1"/>
  <c r="AT26"/>
  <c r="AZ26" s="1"/>
  <c r="BJ16"/>
  <c r="BI11"/>
  <c r="BA23"/>
  <c r="BA9"/>
  <c r="BC9" s="1"/>
  <c r="AZ15"/>
  <c r="AY14" i="4"/>
  <c r="AT26"/>
  <c r="AZ26" s="1"/>
  <c r="AY19"/>
  <c r="AT29"/>
  <c r="AZ29" s="1"/>
  <c r="BA12"/>
  <c r="BC12" s="1"/>
  <c r="AY11"/>
  <c r="BH26"/>
  <c r="BI7"/>
  <c r="BL7" s="1"/>
  <c r="BI26"/>
  <c r="BA13"/>
  <c r="BC13" s="1"/>
  <c r="BA9"/>
  <c r="BC9" s="1"/>
  <c r="AZ22"/>
  <c r="BH7"/>
  <c r="BK7" s="1"/>
  <c r="AT12"/>
  <c r="AZ12" s="1"/>
  <c r="AT9"/>
  <c r="AZ9" s="1"/>
  <c r="AU17" i="2"/>
  <c r="AW19"/>
  <c r="BB19" s="1"/>
  <c r="BF16"/>
  <c r="BI16" s="1"/>
  <c r="AQ16"/>
  <c r="AW17"/>
  <c r="BB17" s="1"/>
  <c r="BJ9"/>
  <c r="AP19"/>
  <c r="AQ7"/>
  <c r="BJ26" i="3"/>
  <c r="BI21"/>
  <c r="BJ19" i="4"/>
  <c r="BI29" i="5"/>
  <c r="BA13"/>
  <c r="BC13" s="1"/>
  <c r="BA11"/>
  <c r="BC11" s="1"/>
  <c r="BH27" i="6"/>
  <c r="BH7"/>
  <c r="BK7" s="1"/>
  <c r="AY16"/>
  <c r="AY13"/>
  <c r="AT19"/>
  <c r="AZ19" s="1"/>
  <c r="AT39"/>
  <c r="AZ39" s="1"/>
  <c r="AY35"/>
  <c r="BA14" i="5"/>
  <c r="BC14" s="1"/>
  <c r="BA9" i="3"/>
  <c r="BC9" s="1"/>
  <c r="BI32" i="6"/>
  <c r="AR13" i="2"/>
  <c r="BJ8"/>
  <c r="AQ19"/>
  <c r="BJ30" i="3"/>
  <c r="BI30"/>
  <c r="AY22" i="5"/>
  <c r="BH10" i="6"/>
  <c r="AT21"/>
  <c r="AZ21" s="1"/>
  <c r="BH25"/>
  <c r="BA19"/>
  <c r="BC19" s="1"/>
  <c r="AY23"/>
  <c r="BI18"/>
  <c r="BA33"/>
  <c r="AZ30"/>
  <c r="BH24" i="4"/>
  <c r="BJ24"/>
  <c r="BI7" i="3"/>
  <c r="BL7" s="1"/>
  <c r="BH27" i="5"/>
  <c r="BJ19" i="6"/>
  <c r="BJ32"/>
  <c r="AZ34"/>
  <c r="BI7"/>
  <c r="BL7" s="1"/>
  <c r="BA31"/>
  <c r="BA36"/>
  <c r="BC36" s="1"/>
  <c r="AU19" i="2"/>
  <c r="AP10"/>
  <c r="AV19"/>
  <c r="BH23" i="3"/>
  <c r="AT25" i="6"/>
  <c r="AZ25" s="1"/>
  <c r="AZ36"/>
  <c r="BI10"/>
  <c r="AY10" i="3"/>
  <c r="BI23"/>
  <c r="AY8"/>
  <c r="AY27"/>
  <c r="AY23"/>
  <c r="AT30"/>
  <c r="AZ30" s="1"/>
  <c r="BA18" i="5"/>
  <c r="AP17" i="2"/>
  <c r="AQ17"/>
  <c r="BJ12"/>
  <c r="AS19"/>
  <c r="AW13"/>
  <c r="BB13" s="1"/>
  <c r="AS17"/>
  <c r="BI26" i="3"/>
  <c r="BA18" i="4"/>
  <c r="BJ21"/>
  <c r="BA21"/>
  <c r="AT13"/>
  <c r="AZ13" s="1"/>
  <c r="BI13" i="5"/>
  <c r="BA26"/>
  <c r="AY30"/>
  <c r="BI17"/>
  <c r="BA21"/>
  <c r="BA29"/>
  <c r="AY14" i="6"/>
  <c r="BI17"/>
  <c r="AY17"/>
  <c r="AY28" i="5"/>
  <c r="AT20" i="3"/>
  <c r="AZ20" s="1"/>
  <c r="AY11"/>
  <c r="BJ9"/>
  <c r="AT21"/>
  <c r="AZ21" s="1"/>
  <c r="BH7"/>
  <c r="BK7" s="1"/>
  <c r="BA27"/>
  <c r="AT8"/>
  <c r="AZ8" s="1"/>
  <c r="AY19"/>
  <c r="AT12"/>
  <c r="AZ12" s="1"/>
  <c r="AY17"/>
  <c r="BA17"/>
  <c r="BI22"/>
  <c r="AT15"/>
  <c r="AZ15" s="1"/>
  <c r="BJ16"/>
  <c r="AT25"/>
  <c r="AZ25" s="1"/>
  <c r="BA21"/>
  <c r="AY12"/>
  <c r="AT29"/>
  <c r="AZ29" s="1"/>
  <c r="AZ27"/>
  <c r="AT19"/>
  <c r="AZ19" s="1"/>
  <c r="AT22"/>
  <c r="AZ22" s="1"/>
  <c r="BA13"/>
  <c r="BC13" s="1"/>
  <c r="AT10"/>
  <c r="AZ10" s="1"/>
  <c r="BH24"/>
  <c r="BJ24"/>
  <c r="BI17"/>
  <c r="BJ17"/>
  <c r="BH17"/>
  <c r="BA11"/>
  <c r="BC11" s="1"/>
  <c r="BA15"/>
  <c r="BC15" s="1"/>
  <c r="BA20"/>
  <c r="AY22"/>
  <c r="BA22"/>
  <c r="BA24"/>
  <c r="BA25"/>
  <c r="BA14"/>
  <c r="BC14" s="1"/>
  <c r="BH20" i="4"/>
  <c r="BJ20"/>
  <c r="BA15"/>
  <c r="BC15" s="1"/>
  <c r="BI25"/>
  <c r="AY29"/>
  <c r="BA8"/>
  <c r="BC8" s="1"/>
  <c r="BA29"/>
  <c r="BH29"/>
  <c r="AT14"/>
  <c r="AZ14" s="1"/>
  <c r="BH28"/>
  <c r="BJ28"/>
  <c r="BH14"/>
  <c r="AT16"/>
  <c r="AZ16" s="1"/>
  <c r="BA27"/>
  <c r="BH27"/>
  <c r="BA23"/>
  <c r="BH23"/>
  <c r="BA25"/>
  <c r="BA19"/>
  <c r="AY21"/>
  <c r="AT27" i="5"/>
  <c r="AZ27" s="1"/>
  <c r="AY29"/>
  <c r="BI26"/>
  <c r="BH23"/>
  <c r="AT21"/>
  <c r="AZ21" s="1"/>
  <c r="AY26"/>
  <c r="AT12"/>
  <c r="AZ12" s="1"/>
  <c r="AY11"/>
  <c r="BI16"/>
  <c r="BA28"/>
  <c r="BI22"/>
  <c r="AY13"/>
  <c r="BA30"/>
  <c r="BH30"/>
  <c r="AY27"/>
  <c r="BA25"/>
  <c r="AT22"/>
  <c r="AZ22" s="1"/>
  <c r="BA27" i="6"/>
  <c r="AY18"/>
  <c r="BA29"/>
  <c r="BC29" s="1"/>
  <c r="BA18"/>
  <c r="BC18" s="1"/>
  <c r="BA11"/>
  <c r="BC11" s="1"/>
  <c r="BI8"/>
  <c r="BL8" s="1"/>
  <c r="BA25"/>
  <c r="BA28"/>
  <c r="BA22"/>
  <c r="BC22" s="1"/>
  <c r="BA14"/>
  <c r="BC14" s="1"/>
  <c r="BJ18"/>
  <c r="BA21"/>
  <c r="BC21" s="1"/>
  <c r="BH21"/>
  <c r="AY33"/>
  <c r="BA34"/>
  <c r="AT33"/>
  <c r="AZ33" s="1"/>
  <c r="BI33"/>
  <c r="BJ33"/>
  <c r="BJ21"/>
  <c r="BI13"/>
  <c r="BI14"/>
  <c r="AY15"/>
  <c r="BJ15"/>
  <c r="BI25"/>
  <c r="AY29"/>
  <c r="BJ25"/>
  <c r="BJ27"/>
  <c r="BI27"/>
  <c r="AT29"/>
  <c r="AZ29" s="1"/>
  <c r="BH29"/>
  <c r="BI21"/>
  <c r="BI19"/>
  <c r="AT15"/>
  <c r="AZ15" s="1"/>
  <c r="AT13"/>
  <c r="AZ13" s="1"/>
  <c r="BJ13"/>
  <c r="AT17"/>
  <c r="AZ17" s="1"/>
  <c r="BJ14"/>
  <c r="AT23"/>
  <c r="AZ23" s="1"/>
  <c r="AY27"/>
  <c r="AZ16"/>
  <c r="BI23"/>
  <c r="AY21"/>
  <c r="BK8"/>
  <c r="BM8"/>
  <c r="Z9"/>
  <c r="AY11"/>
  <c r="AY19"/>
  <c r="BJ29"/>
  <c r="BA27" i="5"/>
  <c r="AY12"/>
  <c r="AT13"/>
  <c r="AZ13" s="1"/>
  <c r="BI27"/>
  <c r="BJ29"/>
  <c r="BI21"/>
  <c r="BJ27"/>
  <c r="BI25"/>
  <c r="BH13"/>
  <c r="BJ13"/>
  <c r="BH21"/>
  <c r="BJ21"/>
  <c r="BH26"/>
  <c r="BJ23"/>
  <c r="AT30"/>
  <c r="AZ30" s="1"/>
  <c r="AY17"/>
  <c r="BI23"/>
  <c r="AY21"/>
  <c r="BH17"/>
  <c r="BJ17"/>
  <c r="AT11"/>
  <c r="AZ11" s="1"/>
  <c r="BH11"/>
  <c r="BJ11"/>
  <c r="AT23"/>
  <c r="AZ23" s="1"/>
  <c r="BH22"/>
  <c r="BJ22"/>
  <c r="AY25"/>
  <c r="BH25"/>
  <c r="BJ25"/>
  <c r="BH12"/>
  <c r="BJ12"/>
  <c r="BK8"/>
  <c r="BL8"/>
  <c r="Z9"/>
  <c r="BM8"/>
  <c r="BI12"/>
  <c r="BI30"/>
  <c r="BJ30"/>
  <c r="AY23"/>
  <c r="BJ26"/>
  <c r="AT29"/>
  <c r="AZ29" s="1"/>
  <c r="BH29"/>
  <c r="BA10" i="4"/>
  <c r="BC10" s="1"/>
  <c r="BJ29"/>
  <c r="AT18"/>
  <c r="AZ18" s="1"/>
  <c r="AY18"/>
  <c r="BH19"/>
  <c r="BJ27"/>
  <c r="BI21"/>
  <c r="AY25"/>
  <c r="BI8"/>
  <c r="BL8" s="1"/>
  <c r="BJ8"/>
  <c r="BM8" s="1"/>
  <c r="AT15"/>
  <c r="AZ15" s="1"/>
  <c r="BI27"/>
  <c r="AT21"/>
  <c r="AZ21" s="1"/>
  <c r="BI23"/>
  <c r="AT11"/>
  <c r="AZ11" s="1"/>
  <c r="AT27"/>
  <c r="AZ27" s="1"/>
  <c r="Z9"/>
  <c r="BK8"/>
  <c r="AT23"/>
  <c r="AZ23" s="1"/>
  <c r="AY27"/>
  <c r="AT25"/>
  <c r="AZ25" s="1"/>
  <c r="BH25"/>
  <c r="BJ23"/>
  <c r="AY10"/>
  <c r="AY13"/>
  <c r="AT19"/>
  <c r="AZ19" s="1"/>
  <c r="AY23"/>
  <c r="BI29"/>
  <c r="AT11" i="3"/>
  <c r="AZ11" s="1"/>
  <c r="BH15"/>
  <c r="BJ15"/>
  <c r="BH20"/>
  <c r="AT13"/>
  <c r="AZ13" s="1"/>
  <c r="BI29"/>
  <c r="BH13"/>
  <c r="BJ13"/>
  <c r="BH25"/>
  <c r="BJ25"/>
  <c r="BH22"/>
  <c r="BJ22"/>
  <c r="BH21"/>
  <c r="BJ21"/>
  <c r="BI25"/>
  <c r="AY29"/>
  <c r="BH11"/>
  <c r="BJ11"/>
  <c r="AY20"/>
  <c r="BI11"/>
  <c r="BJ20"/>
  <c r="BH29"/>
  <c r="BJ29"/>
  <c r="AY21"/>
  <c r="AY25"/>
  <c r="BL8"/>
  <c r="Z9"/>
  <c r="AQ13" i="2"/>
  <c r="AP16"/>
  <c r="AU16"/>
  <c r="BJ7"/>
  <c r="AR7"/>
  <c r="BH11"/>
  <c r="AP7"/>
  <c r="AU10"/>
  <c r="AS16"/>
  <c r="AP13"/>
  <c r="AU13"/>
  <c r="AV16"/>
  <c r="BI19"/>
  <c r="AS11"/>
  <c r="AQ11"/>
  <c r="AW10"/>
  <c r="BB10" s="1"/>
  <c r="AR12"/>
  <c r="BE13"/>
  <c r="BI13" s="1"/>
  <c r="AV13"/>
  <c r="AW16"/>
  <c r="BB16" s="1"/>
  <c r="BI10"/>
  <c r="AS13"/>
  <c r="AS23"/>
  <c r="AR23"/>
  <c r="BF23"/>
  <c r="BE29"/>
  <c r="AW29"/>
  <c r="BB29" s="1"/>
  <c r="AV29"/>
  <c r="AU29"/>
  <c r="AQ29"/>
  <c r="AP29"/>
  <c r="AS29"/>
  <c r="AR29"/>
  <c r="BF29"/>
  <c r="AS26"/>
  <c r="AR26"/>
  <c r="BF26"/>
  <c r="AS22"/>
  <c r="AR22"/>
  <c r="BF22"/>
  <c r="BE28"/>
  <c r="AW28"/>
  <c r="BB28" s="1"/>
  <c r="AV28"/>
  <c r="AU28"/>
  <c r="AQ28"/>
  <c r="AP28"/>
  <c r="BE24"/>
  <c r="AW24"/>
  <c r="BB24" s="1"/>
  <c r="AV24"/>
  <c r="AU24"/>
  <c r="AQ24"/>
  <c r="AP24"/>
  <c r="AR18"/>
  <c r="BF18"/>
  <c r="AS18"/>
  <c r="AV14"/>
  <c r="AU14"/>
  <c r="AQ14"/>
  <c r="AP14"/>
  <c r="BE14"/>
  <c r="AW14"/>
  <c r="BB14" s="1"/>
  <c r="BH12"/>
  <c r="AQ12"/>
  <c r="BI11"/>
  <c r="BH8"/>
  <c r="AQ8"/>
  <c r="BI7"/>
  <c r="BH9"/>
  <c r="AQ9"/>
  <c r="AV11"/>
  <c r="AP11"/>
  <c r="AU11"/>
  <c r="AW7"/>
  <c r="BB7" s="1"/>
  <c r="AU7"/>
  <c r="AS8"/>
  <c r="AS9"/>
  <c r="AS27"/>
  <c r="AR27"/>
  <c r="BF27"/>
  <c r="BE20"/>
  <c r="AW20"/>
  <c r="BB20" s="1"/>
  <c r="AV20"/>
  <c r="AU20"/>
  <c r="AQ20"/>
  <c r="AP20"/>
  <c r="BE25"/>
  <c r="AW25"/>
  <c r="BB25" s="1"/>
  <c r="AV25"/>
  <c r="AU25"/>
  <c r="AQ25"/>
  <c r="AP25"/>
  <c r="AR14"/>
  <c r="BF14"/>
  <c r="AS14"/>
  <c r="AS25"/>
  <c r="AR25"/>
  <c r="BF25"/>
  <c r="AS21"/>
  <c r="AR21"/>
  <c r="BF21"/>
  <c r="BE27"/>
  <c r="AW27"/>
  <c r="BB27" s="1"/>
  <c r="AV27"/>
  <c r="AU27"/>
  <c r="AQ27"/>
  <c r="AP27"/>
  <c r="BE23"/>
  <c r="AW23"/>
  <c r="BB23" s="1"/>
  <c r="AV23"/>
  <c r="AU23"/>
  <c r="AQ23"/>
  <c r="AP23"/>
  <c r="BH19"/>
  <c r="AV18"/>
  <c r="AU18"/>
  <c r="AQ18"/>
  <c r="AP18"/>
  <c r="BE18"/>
  <c r="AW18"/>
  <c r="BB18" s="1"/>
  <c r="BJ19"/>
  <c r="AR15"/>
  <c r="BF15"/>
  <c r="AS15"/>
  <c r="BJ11"/>
  <c r="AV12"/>
  <c r="AP12"/>
  <c r="AU12"/>
  <c r="AV8"/>
  <c r="AP8"/>
  <c r="AU8"/>
  <c r="AV9"/>
  <c r="AP9"/>
  <c r="AU9"/>
  <c r="AW11"/>
  <c r="BB11" s="1"/>
  <c r="AS10"/>
  <c r="AS12"/>
  <c r="AR8"/>
  <c r="BH10"/>
  <c r="AR9"/>
  <c r="BE21"/>
  <c r="AW21"/>
  <c r="BB21" s="1"/>
  <c r="AV21"/>
  <c r="AU21"/>
  <c r="AQ21"/>
  <c r="AP21"/>
  <c r="AS30"/>
  <c r="AR30"/>
  <c r="BF30"/>
  <c r="AS28"/>
  <c r="AR28"/>
  <c r="BF28"/>
  <c r="AS24"/>
  <c r="AR24"/>
  <c r="BF24"/>
  <c r="BI24" s="1"/>
  <c r="AS20"/>
  <c r="AR20"/>
  <c r="BF20"/>
  <c r="BE30"/>
  <c r="AW30"/>
  <c r="BB30" s="1"/>
  <c r="AV30"/>
  <c r="AU30"/>
  <c r="AQ30"/>
  <c r="AP30"/>
  <c r="BE26"/>
  <c r="AW26"/>
  <c r="BB26" s="1"/>
  <c r="AV26"/>
  <c r="AU26"/>
  <c r="AQ26"/>
  <c r="AP26"/>
  <c r="BE22"/>
  <c r="AW22"/>
  <c r="BB22" s="1"/>
  <c r="AV22"/>
  <c r="AU22"/>
  <c r="AQ22"/>
  <c r="AP22"/>
  <c r="AV15"/>
  <c r="AU15"/>
  <c r="AQ15"/>
  <c r="AP15"/>
  <c r="AW15"/>
  <c r="BB15" s="1"/>
  <c r="BE15"/>
  <c r="BJ10"/>
  <c r="AW12"/>
  <c r="BB12" s="1"/>
  <c r="AR11"/>
  <c r="AW8"/>
  <c r="BB8" s="1"/>
  <c r="AS7"/>
  <c r="AW9"/>
  <c r="BB9" s="1"/>
  <c r="AR10"/>
  <c r="BH7"/>
  <c r="AV7"/>
  <c r="BI12"/>
  <c r="BI8"/>
  <c r="AV10"/>
  <c r="AQ10"/>
  <c r="BI9"/>
  <c r="Z6"/>
  <c r="Z7" s="1"/>
  <c r="Z8" s="1"/>
  <c r="Z9" s="1"/>
  <c r="Z10" s="1"/>
  <c r="AY13" l="1"/>
  <c r="U15" i="3"/>
  <c r="U14"/>
  <c r="U13"/>
  <c r="U12"/>
  <c r="U11"/>
  <c r="U10"/>
  <c r="U9"/>
  <c r="U8"/>
  <c r="U7"/>
  <c r="U17" i="4"/>
  <c r="BD17"/>
  <c r="V17" s="1"/>
  <c r="P17" i="12" s="1"/>
  <c r="Q17" s="1"/>
  <c r="U16" i="4"/>
  <c r="BD16"/>
  <c r="V16" s="1"/>
  <c r="P16" i="12" s="1"/>
  <c r="Q16" s="1"/>
  <c r="U15" i="4"/>
  <c r="BD15"/>
  <c r="V15" s="1"/>
  <c r="P15" i="12" s="1"/>
  <c r="Q15" s="1"/>
  <c r="U14" i="4"/>
  <c r="BD14"/>
  <c r="V14" s="1"/>
  <c r="P14" i="12" s="1"/>
  <c r="Q14" s="1"/>
  <c r="U13" i="4"/>
  <c r="BD13"/>
  <c r="V13" s="1"/>
  <c r="P13" i="12" s="1"/>
  <c r="Q13" s="1"/>
  <c r="U12" i="4"/>
  <c r="BD12"/>
  <c r="V12" s="1"/>
  <c r="P12" i="12" s="1"/>
  <c r="Q12" s="1"/>
  <c r="U11" i="4"/>
  <c r="BD11"/>
  <c r="V11" s="1"/>
  <c r="P11" i="12" s="1"/>
  <c r="Q11" s="1"/>
  <c r="U10" i="4"/>
  <c r="BD10"/>
  <c r="V10" s="1"/>
  <c r="P10" i="12" s="1"/>
  <c r="Q10" s="1"/>
  <c r="U9" i="4"/>
  <c r="BD9"/>
  <c r="V9" s="1"/>
  <c r="P9" i="12" s="1"/>
  <c r="Q9" s="1"/>
  <c r="U8" i="4"/>
  <c r="BD8"/>
  <c r="V8" s="1"/>
  <c r="P8" i="12" s="1"/>
  <c r="Q8" s="1"/>
  <c r="U7" i="4"/>
  <c r="BD7"/>
  <c r="V7" s="1"/>
  <c r="P7" i="12" s="1"/>
  <c r="Q7" s="1"/>
  <c r="U15" i="5"/>
  <c r="BD15"/>
  <c r="V15" s="1"/>
  <c r="T15" i="12" s="1"/>
  <c r="U15" s="1"/>
  <c r="U14" i="5"/>
  <c r="BD14"/>
  <c r="V14" s="1"/>
  <c r="T14" i="12" s="1"/>
  <c r="U14" s="1"/>
  <c r="U11" i="5"/>
  <c r="BD11"/>
  <c r="V11" s="1"/>
  <c r="T11" i="12" s="1"/>
  <c r="U11" s="1"/>
  <c r="U13" i="5"/>
  <c r="BD13"/>
  <c r="V13" s="1"/>
  <c r="T13" i="12" s="1"/>
  <c r="U13" s="1"/>
  <c r="U12" i="5"/>
  <c r="BD12"/>
  <c r="V12" s="1"/>
  <c r="T12" i="12" s="1"/>
  <c r="U12" s="1"/>
  <c r="U10" i="5"/>
  <c r="BD10"/>
  <c r="V10" s="1"/>
  <c r="T10" i="12" s="1"/>
  <c r="U10" s="1"/>
  <c r="U9" i="5"/>
  <c r="BD9"/>
  <c r="V9" s="1"/>
  <c r="T9" i="12" s="1"/>
  <c r="U9" s="1"/>
  <c r="U8" i="5"/>
  <c r="BD8"/>
  <c r="V8" s="1"/>
  <c r="T8" i="12" s="1"/>
  <c r="U8" s="1"/>
  <c r="U7" i="5"/>
  <c r="BD7"/>
  <c r="V7" s="1"/>
  <c r="T7" i="12" s="1"/>
  <c r="U7" s="1"/>
  <c r="U23" i="6"/>
  <c r="BD23"/>
  <c r="V23" s="1"/>
  <c r="X23" i="12" s="1"/>
  <c r="Y23" s="1"/>
  <c r="U22" i="6"/>
  <c r="BD22"/>
  <c r="V22" s="1"/>
  <c r="X22" i="12" s="1"/>
  <c r="Y22" s="1"/>
  <c r="U21" i="6"/>
  <c r="BD21"/>
  <c r="V21" s="1"/>
  <c r="X21" i="12" s="1"/>
  <c r="Y21" s="1"/>
  <c r="U19" i="6"/>
  <c r="BD19"/>
  <c r="V19" s="1"/>
  <c r="X19" i="12" s="1"/>
  <c r="Y19" s="1"/>
  <c r="U18" i="6"/>
  <c r="BD18"/>
  <c r="V18" s="1"/>
  <c r="X18" i="12" s="1"/>
  <c r="Y18" s="1"/>
  <c r="U17" i="6"/>
  <c r="BD17"/>
  <c r="V17" s="1"/>
  <c r="X17" i="12" s="1"/>
  <c r="Y17" s="1"/>
  <c r="U16" i="6"/>
  <c r="BD16"/>
  <c r="V16" s="1"/>
  <c r="X16" i="12" s="1"/>
  <c r="Y16" s="1"/>
  <c r="U15" i="6"/>
  <c r="BD15"/>
  <c r="V15" s="1"/>
  <c r="X15" i="12" s="1"/>
  <c r="Y15" s="1"/>
  <c r="U14" i="6"/>
  <c r="BD14"/>
  <c r="V14" s="1"/>
  <c r="X14" i="12" s="1"/>
  <c r="Y14" s="1"/>
  <c r="U13" i="6"/>
  <c r="BD13"/>
  <c r="V13" s="1"/>
  <c r="X13" i="12" s="1"/>
  <c r="Y13" s="1"/>
  <c r="U12" i="6"/>
  <c r="BD12"/>
  <c r="V12" s="1"/>
  <c r="X12" i="12" s="1"/>
  <c r="Y12" s="1"/>
  <c r="BD10" i="6"/>
  <c r="V10" s="1"/>
  <c r="X10" i="12" s="1"/>
  <c r="Y10" s="1"/>
  <c r="U9" i="6"/>
  <c r="BD9"/>
  <c r="V9" s="1"/>
  <c r="X9" i="12" s="1"/>
  <c r="Y9" s="1"/>
  <c r="U8" i="6"/>
  <c r="BD8"/>
  <c r="V8" s="1"/>
  <c r="X8" i="12" s="1"/>
  <c r="Y8" s="1"/>
  <c r="BH16" i="2"/>
  <c r="AY16"/>
  <c r="BJ16"/>
  <c r="U29" i="6"/>
  <c r="BD29"/>
  <c r="V29" s="1"/>
  <c r="X29" i="12" s="1"/>
  <c r="Y29" s="1"/>
  <c r="U11" i="6"/>
  <c r="BD11"/>
  <c r="V11" s="1"/>
  <c r="X11" i="12" s="1"/>
  <c r="Y11" s="1"/>
  <c r="U20" i="6"/>
  <c r="U35"/>
  <c r="U36"/>
  <c r="BD36"/>
  <c r="V36" s="1"/>
  <c r="X36" i="12" s="1"/>
  <c r="Y36" s="1"/>
  <c r="U26" i="6"/>
  <c r="BD26"/>
  <c r="V26" s="1"/>
  <c r="X26" i="12" s="1"/>
  <c r="Y26" s="1"/>
  <c r="U7" i="6"/>
  <c r="BD7"/>
  <c r="V7" s="1"/>
  <c r="X7" i="12" s="1"/>
  <c r="Y7" s="1"/>
  <c r="BI29" i="2"/>
  <c r="AY17"/>
  <c r="AY9"/>
  <c r="AY19"/>
  <c r="BJ27"/>
  <c r="BA20"/>
  <c r="BC20" s="1"/>
  <c r="AT12"/>
  <c r="AZ12" s="1"/>
  <c r="AT27"/>
  <c r="AZ27" s="1"/>
  <c r="BA14"/>
  <c r="BC14" s="1"/>
  <c r="AT11"/>
  <c r="AZ11" s="1"/>
  <c r="AT30"/>
  <c r="AZ30" s="1"/>
  <c r="BA11"/>
  <c r="BC11" s="1"/>
  <c r="BI17"/>
  <c r="BA16"/>
  <c r="BC16" s="1"/>
  <c r="BI28"/>
  <c r="BJ21"/>
  <c r="BI25"/>
  <c r="AT28"/>
  <c r="AZ28" s="1"/>
  <c r="BA29"/>
  <c r="BJ17"/>
  <c r="BH26"/>
  <c r="AT24"/>
  <c r="AZ24" s="1"/>
  <c r="AY26"/>
  <c r="AY23"/>
  <c r="AT13"/>
  <c r="AZ13" s="1"/>
  <c r="AY30"/>
  <c r="AT23"/>
  <c r="AZ23" s="1"/>
  <c r="AY25"/>
  <c r="AT20"/>
  <c r="AZ20" s="1"/>
  <c r="AY11"/>
  <c r="AT21"/>
  <c r="AZ21" s="1"/>
  <c r="AY27"/>
  <c r="AT16"/>
  <c r="AZ16" s="1"/>
  <c r="BA17"/>
  <c r="BC17" s="1"/>
  <c r="BA19"/>
  <c r="BC19" s="1"/>
  <c r="BA9"/>
  <c r="BC9" s="1"/>
  <c r="BA10"/>
  <c r="BC10" s="1"/>
  <c r="AT26"/>
  <c r="AZ26" s="1"/>
  <c r="BI20"/>
  <c r="AT9"/>
  <c r="AZ9" s="1"/>
  <c r="BJ24"/>
  <c r="BA7"/>
  <c r="AY7"/>
  <c r="AT7"/>
  <c r="AZ7" s="1"/>
  <c r="BC7" s="1"/>
  <c r="BH27"/>
  <c r="BI21"/>
  <c r="AT19"/>
  <c r="AZ19" s="1"/>
  <c r="AT15"/>
  <c r="AZ15" s="1"/>
  <c r="BJ13"/>
  <c r="BH22"/>
  <c r="BA15"/>
  <c r="BC15" s="1"/>
  <c r="AY8"/>
  <c r="BH13"/>
  <c r="AY14"/>
  <c r="AT17"/>
  <c r="AZ17" s="1"/>
  <c r="BK9"/>
  <c r="BL7"/>
  <c r="BK7"/>
  <c r="BK8"/>
  <c r="BL9"/>
  <c r="BM9"/>
  <c r="BM7"/>
  <c r="BM8"/>
  <c r="BL8"/>
  <c r="BL9" i="6"/>
  <c r="BK9"/>
  <c r="Z10"/>
  <c r="BM9"/>
  <c r="BK9" i="5"/>
  <c r="Z10"/>
  <c r="BM9"/>
  <c r="BL9"/>
  <c r="Z10" i="4"/>
  <c r="BM9"/>
  <c r="BL9"/>
  <c r="BK9"/>
  <c r="BK9" i="3"/>
  <c r="BL9"/>
  <c r="Z10"/>
  <c r="BM9"/>
  <c r="AY10" i="2"/>
  <c r="BA30"/>
  <c r="BA21"/>
  <c r="BC21" s="1"/>
  <c r="AY12"/>
  <c r="BA27"/>
  <c r="AT14"/>
  <c r="AZ14" s="1"/>
  <c r="BA28"/>
  <c r="BI23"/>
  <c r="BA13"/>
  <c r="BC13" s="1"/>
  <c r="BA8"/>
  <c r="BC8" s="1"/>
  <c r="BA22"/>
  <c r="BC22" s="1"/>
  <c r="AY20"/>
  <c r="BI30"/>
  <c r="BA18"/>
  <c r="BC18" s="1"/>
  <c r="BA23"/>
  <c r="BC23" s="1"/>
  <c r="AY21"/>
  <c r="BI14"/>
  <c r="AT25"/>
  <c r="AZ25" s="1"/>
  <c r="AT10"/>
  <c r="AZ10" s="1"/>
  <c r="AY18"/>
  <c r="BA24"/>
  <c r="BC24" s="1"/>
  <c r="AY22"/>
  <c r="AT29"/>
  <c r="AZ29" s="1"/>
  <c r="AT8"/>
  <c r="AZ8" s="1"/>
  <c r="BH15"/>
  <c r="BJ15"/>
  <c r="BH25"/>
  <c r="BA26"/>
  <c r="AT22"/>
  <c r="AZ22" s="1"/>
  <c r="BH30"/>
  <c r="AY28"/>
  <c r="BH21"/>
  <c r="BK10"/>
  <c r="Z11"/>
  <c r="BM10"/>
  <c r="BL10"/>
  <c r="BI15"/>
  <c r="AT18"/>
  <c r="AZ18" s="1"/>
  <c r="BH23"/>
  <c r="BJ28"/>
  <c r="BH20"/>
  <c r="BJ20"/>
  <c r="BJ26"/>
  <c r="BH24"/>
  <c r="BJ25"/>
  <c r="BH18"/>
  <c r="BJ18"/>
  <c r="BA25"/>
  <c r="BI22"/>
  <c r="AY24"/>
  <c r="BJ23"/>
  <c r="BJ22"/>
  <c r="AY15"/>
  <c r="BJ30"/>
  <c r="BI27"/>
  <c r="BA12"/>
  <c r="BC12" s="1"/>
  <c r="BH14"/>
  <c r="BJ14"/>
  <c r="BI18"/>
  <c r="BH28"/>
  <c r="BI26"/>
  <c r="AY29"/>
  <c r="BH29"/>
  <c r="BJ29"/>
  <c r="BE4"/>
  <c r="M1" i="10"/>
  <c r="M1" i="11"/>
  <c r="U24" i="2" l="1"/>
  <c r="BD24"/>
  <c r="V24" s="1"/>
  <c r="H24" i="12" s="1"/>
  <c r="I24" s="1"/>
  <c r="U23" i="2"/>
  <c r="BD23"/>
  <c r="V23" s="1"/>
  <c r="H23" i="12" s="1"/>
  <c r="I23" s="1"/>
  <c r="U22" i="2"/>
  <c r="BD22"/>
  <c r="V22" s="1"/>
  <c r="H22" i="12" s="1"/>
  <c r="I22" s="1"/>
  <c r="U21" i="2"/>
  <c r="BD21"/>
  <c r="V21" s="1"/>
  <c r="H21" i="12" s="1"/>
  <c r="I21" s="1"/>
  <c r="U20" i="2"/>
  <c r="BD20"/>
  <c r="V20" s="1"/>
  <c r="H20" i="12" s="1"/>
  <c r="I20" s="1"/>
  <c r="U19" i="2"/>
  <c r="BD19"/>
  <c r="V19" s="1"/>
  <c r="H19" i="12" s="1"/>
  <c r="I19" s="1"/>
  <c r="U18" i="2"/>
  <c r="BD18"/>
  <c r="V18" s="1"/>
  <c r="H18" i="12" s="1"/>
  <c r="I18" s="1"/>
  <c r="U17" i="2"/>
  <c r="BD17"/>
  <c r="V17" s="1"/>
  <c r="H17" i="12" s="1"/>
  <c r="I17" s="1"/>
  <c r="U16" i="2"/>
  <c r="BD16"/>
  <c r="V16" s="1"/>
  <c r="H16" i="12" s="1"/>
  <c r="I16" s="1"/>
  <c r="BD14" i="2"/>
  <c r="V14" s="1"/>
  <c r="H14" i="12" s="1"/>
  <c r="I14" s="1"/>
  <c r="U15" i="2"/>
  <c r="BD15"/>
  <c r="V15" s="1"/>
  <c r="H15" i="12" s="1"/>
  <c r="I15" s="1"/>
  <c r="U13" i="2"/>
  <c r="BD13"/>
  <c r="V13" s="1"/>
  <c r="H13" i="12" s="1"/>
  <c r="I13" s="1"/>
  <c r="U12" i="2"/>
  <c r="BD12"/>
  <c r="V12" s="1"/>
  <c r="H12" i="12" s="1"/>
  <c r="I12" s="1"/>
  <c r="U11" i="2"/>
  <c r="BD11"/>
  <c r="V11" s="1"/>
  <c r="H11" i="12" s="1"/>
  <c r="I11" s="1"/>
  <c r="U10" i="2"/>
  <c r="BD10"/>
  <c r="V10" s="1"/>
  <c r="H10" i="12" s="1"/>
  <c r="I10" s="1"/>
  <c r="U9" i="2"/>
  <c r="BD9"/>
  <c r="V9" s="1"/>
  <c r="H9" i="12" s="1"/>
  <c r="I9" s="1"/>
  <c r="U8" i="2"/>
  <c r="BD8"/>
  <c r="V8" s="1"/>
  <c r="H8" i="12" s="1"/>
  <c r="I8" s="1"/>
  <c r="BD7" i="2"/>
  <c r="U14"/>
  <c r="U7"/>
  <c r="Z11" i="6"/>
  <c r="BM10"/>
  <c r="BL10"/>
  <c r="BK10"/>
  <c r="BK10" i="5"/>
  <c r="Z11"/>
  <c r="BL10"/>
  <c r="BM10"/>
  <c r="Z11" i="4"/>
  <c r="BM10"/>
  <c r="BL10"/>
  <c r="BK10"/>
  <c r="BK10" i="3"/>
  <c r="Z11"/>
  <c r="BM10"/>
  <c r="BL10"/>
  <c r="BK11" i="2"/>
  <c r="Z12"/>
  <c r="BM11"/>
  <c r="BL11"/>
  <c r="M1" i="8"/>
  <c r="BK11" i="6" l="1"/>
  <c r="Z12"/>
  <c r="BM11"/>
  <c r="BL11"/>
  <c r="BL11" i="5"/>
  <c r="BK11"/>
  <c r="BM11"/>
  <c r="Z12"/>
  <c r="Z12" i="4"/>
  <c r="BM11"/>
  <c r="BL11"/>
  <c r="BK11"/>
  <c r="BK11" i="3"/>
  <c r="Z12"/>
  <c r="BL11"/>
  <c r="BM11"/>
  <c r="BL12" i="2"/>
  <c r="BK12"/>
  <c r="Z13"/>
  <c r="BM12"/>
  <c r="B1" i="7"/>
  <c r="BK12" i="6" l="1"/>
  <c r="Z13"/>
  <c r="BM12"/>
  <c r="BL12"/>
  <c r="BL12" i="5"/>
  <c r="BK12"/>
  <c r="Z13"/>
  <c r="BM12"/>
  <c r="Z13" i="4"/>
  <c r="BM12"/>
  <c r="BL12"/>
  <c r="BK12"/>
  <c r="BK12" i="3"/>
  <c r="Z13"/>
  <c r="BM12"/>
  <c r="BL12"/>
  <c r="BL13" i="2"/>
  <c r="BK13"/>
  <c r="Z14"/>
  <c r="BM13"/>
  <c r="Q6" i="3"/>
  <c r="AI6" s="1"/>
  <c r="BK13" i="6" l="1"/>
  <c r="Z14"/>
  <c r="BM13"/>
  <c r="BL13"/>
  <c r="BL13" i="5"/>
  <c r="BK13"/>
  <c r="BM13"/>
  <c r="Z14"/>
  <c r="Z14" i="4"/>
  <c r="BM13"/>
  <c r="BL13"/>
  <c r="BK13"/>
  <c r="BK13" i="3"/>
  <c r="Z14"/>
  <c r="BL13"/>
  <c r="BM13"/>
  <c r="BL14" i="2"/>
  <c r="BK14"/>
  <c r="Z15"/>
  <c r="BM14"/>
  <c r="BK14" i="6" l="1"/>
  <c r="Z15"/>
  <c r="BM14"/>
  <c r="BL14"/>
  <c r="BL14" i="5"/>
  <c r="BK14"/>
  <c r="Z15"/>
  <c r="BM14"/>
  <c r="Z15" i="4"/>
  <c r="BM14"/>
  <c r="BL14"/>
  <c r="BK14"/>
  <c r="BK14" i="3"/>
  <c r="Z15"/>
  <c r="BM14"/>
  <c r="BL14"/>
  <c r="BL15" i="2"/>
  <c r="BK15"/>
  <c r="Z16"/>
  <c r="BM15"/>
  <c r="D39" i="6"/>
  <c r="W39" i="12" s="1"/>
  <c r="C39" i="6"/>
  <c r="B39"/>
  <c r="A39"/>
  <c r="D38"/>
  <c r="W38" i="12" s="1"/>
  <c r="C38" i="6"/>
  <c r="B38"/>
  <c r="A38"/>
  <c r="D37"/>
  <c r="W37" i="12" s="1"/>
  <c r="C37" i="6"/>
  <c r="B37"/>
  <c r="A37"/>
  <c r="D36"/>
  <c r="W36" i="12" s="1"/>
  <c r="C36" i="6"/>
  <c r="B36"/>
  <c r="A36"/>
  <c r="D35"/>
  <c r="W35" i="12" s="1"/>
  <c r="C35" i="6"/>
  <c r="B35"/>
  <c r="A35"/>
  <c r="D34"/>
  <c r="W34" i="12" s="1"/>
  <c r="C34" i="6"/>
  <c r="B34"/>
  <c r="A34"/>
  <c r="D33"/>
  <c r="W33" i="12" s="1"/>
  <c r="C33" i="6"/>
  <c r="B33"/>
  <c r="A33"/>
  <c r="D32"/>
  <c r="W32" i="12" s="1"/>
  <c r="C32" i="6"/>
  <c r="B32"/>
  <c r="A32"/>
  <c r="D31"/>
  <c r="W31" i="12" s="1"/>
  <c r="C31" i="6"/>
  <c r="B31"/>
  <c r="A31"/>
  <c r="D30"/>
  <c r="W30" i="12" s="1"/>
  <c r="C30" i="6"/>
  <c r="B30"/>
  <c r="A30"/>
  <c r="D29"/>
  <c r="W29" i="12" s="1"/>
  <c r="C29" i="6"/>
  <c r="B29"/>
  <c r="A29"/>
  <c r="D28"/>
  <c r="W28" i="12" s="1"/>
  <c r="C28" i="6"/>
  <c r="B28"/>
  <c r="A28"/>
  <c r="D27"/>
  <c r="W27" i="12" s="1"/>
  <c r="C27" i="6"/>
  <c r="B27"/>
  <c r="A27"/>
  <c r="D26"/>
  <c r="W26" i="12" s="1"/>
  <c r="C26" i="6"/>
  <c r="B26"/>
  <c r="A26"/>
  <c r="D25"/>
  <c r="W25" i="12" s="1"/>
  <c r="C25" i="6"/>
  <c r="B25"/>
  <c r="A25"/>
  <c r="D24"/>
  <c r="W24" i="12" s="1"/>
  <c r="C24" i="6"/>
  <c r="B24"/>
  <c r="A24"/>
  <c r="D23"/>
  <c r="W23" i="12" s="1"/>
  <c r="C23" i="6"/>
  <c r="B23"/>
  <c r="A23"/>
  <c r="D22"/>
  <c r="W22" i="12" s="1"/>
  <c r="C22" i="6"/>
  <c r="B22"/>
  <c r="A22"/>
  <c r="D21"/>
  <c r="W21" i="12" s="1"/>
  <c r="C21" i="6"/>
  <c r="B21"/>
  <c r="A21"/>
  <c r="D20"/>
  <c r="W20" i="12" s="1"/>
  <c r="C20" i="6"/>
  <c r="B20"/>
  <c r="A20"/>
  <c r="D19"/>
  <c r="W19" i="12" s="1"/>
  <c r="C19" i="6"/>
  <c r="B19"/>
  <c r="A19"/>
  <c r="D18"/>
  <c r="W18" i="12" s="1"/>
  <c r="C18" i="6"/>
  <c r="B18"/>
  <c r="A18"/>
  <c r="D17"/>
  <c r="W17" i="12" s="1"/>
  <c r="C17" i="6"/>
  <c r="B17"/>
  <c r="A17"/>
  <c r="D16"/>
  <c r="W16" i="12" s="1"/>
  <c r="C16" i="6"/>
  <c r="B16"/>
  <c r="A16"/>
  <c r="D15"/>
  <c r="W15" i="12" s="1"/>
  <c r="C15" i="6"/>
  <c r="B15"/>
  <c r="A15"/>
  <c r="D14"/>
  <c r="W14" i="12" s="1"/>
  <c r="C14" i="6"/>
  <c r="B14"/>
  <c r="A14"/>
  <c r="D13"/>
  <c r="W13" i="12" s="1"/>
  <c r="C13" i="6"/>
  <c r="B13"/>
  <c r="A13"/>
  <c r="D12"/>
  <c r="W12" i="12" s="1"/>
  <c r="C12" i="6"/>
  <c r="B12"/>
  <c r="A12"/>
  <c r="D11"/>
  <c r="W11" i="12" s="1"/>
  <c r="C11" i="6"/>
  <c r="B11"/>
  <c r="A11"/>
  <c r="D10"/>
  <c r="W10" i="12" s="1"/>
  <c r="C10" i="6"/>
  <c r="B10"/>
  <c r="A10"/>
  <c r="D9"/>
  <c r="W9" i="12" s="1"/>
  <c r="C9" i="6"/>
  <c r="B9"/>
  <c r="A9"/>
  <c r="D8"/>
  <c r="W8" i="12" s="1"/>
  <c r="C8" i="6"/>
  <c r="B8"/>
  <c r="A8"/>
  <c r="D7"/>
  <c r="W7" i="12" s="1"/>
  <c r="C7" i="6"/>
  <c r="B7"/>
  <c r="A7"/>
  <c r="D6"/>
  <c r="W6" i="12" s="1"/>
  <c r="C6" i="6"/>
  <c r="B6"/>
  <c r="A6"/>
  <c r="D30" i="5"/>
  <c r="S30" i="12" s="1"/>
  <c r="C30" i="5"/>
  <c r="B30"/>
  <c r="A30"/>
  <c r="D29"/>
  <c r="S29" i="12" s="1"/>
  <c r="C29" i="5"/>
  <c r="B29"/>
  <c r="A29"/>
  <c r="D28"/>
  <c r="S28" i="12" s="1"/>
  <c r="C28" i="5"/>
  <c r="B28"/>
  <c r="A28"/>
  <c r="D27"/>
  <c r="S27" i="12" s="1"/>
  <c r="C27" i="5"/>
  <c r="B27"/>
  <c r="A27"/>
  <c r="D26"/>
  <c r="S26" i="12" s="1"/>
  <c r="C26" i="5"/>
  <c r="B26"/>
  <c r="A26"/>
  <c r="D25"/>
  <c r="S25" i="12" s="1"/>
  <c r="C25" i="5"/>
  <c r="B25"/>
  <c r="A25"/>
  <c r="D24"/>
  <c r="S24" i="12" s="1"/>
  <c r="C24" i="5"/>
  <c r="B24"/>
  <c r="A24"/>
  <c r="D23"/>
  <c r="S23" i="12" s="1"/>
  <c r="C23" i="5"/>
  <c r="B23"/>
  <c r="A23"/>
  <c r="D22"/>
  <c r="S22" i="12" s="1"/>
  <c r="C22" i="5"/>
  <c r="B22"/>
  <c r="A22"/>
  <c r="D21"/>
  <c r="S21" i="12" s="1"/>
  <c r="C21" i="5"/>
  <c r="B21"/>
  <c r="A21"/>
  <c r="D20"/>
  <c r="S20" i="12" s="1"/>
  <c r="C20" i="5"/>
  <c r="B20"/>
  <c r="A20"/>
  <c r="D19"/>
  <c r="S19" i="12" s="1"/>
  <c r="C19" i="5"/>
  <c r="B19"/>
  <c r="A19"/>
  <c r="D18"/>
  <c r="S18" i="12" s="1"/>
  <c r="C18" i="5"/>
  <c r="B18"/>
  <c r="A18"/>
  <c r="D17"/>
  <c r="S17" i="12" s="1"/>
  <c r="C17" i="5"/>
  <c r="B17"/>
  <c r="A17"/>
  <c r="D16"/>
  <c r="S16" i="12" s="1"/>
  <c r="C16" i="5"/>
  <c r="B16"/>
  <c r="A16"/>
  <c r="D15"/>
  <c r="S15" i="12" s="1"/>
  <c r="C15" i="5"/>
  <c r="B15"/>
  <c r="A15"/>
  <c r="D14"/>
  <c r="S14" i="12" s="1"/>
  <c r="C14" i="5"/>
  <c r="B14"/>
  <c r="A14"/>
  <c r="D13"/>
  <c r="S13" i="12" s="1"/>
  <c r="C13" i="5"/>
  <c r="B13"/>
  <c r="A13"/>
  <c r="D12"/>
  <c r="S12" i="12" s="1"/>
  <c r="C12" i="5"/>
  <c r="B12"/>
  <c r="A12"/>
  <c r="D11"/>
  <c r="S11" i="12" s="1"/>
  <c r="C11" i="5"/>
  <c r="B11"/>
  <c r="A11"/>
  <c r="D10"/>
  <c r="S10" i="12" s="1"/>
  <c r="C10" i="5"/>
  <c r="B10"/>
  <c r="A10"/>
  <c r="D9"/>
  <c r="S9" i="12" s="1"/>
  <c r="C9" i="5"/>
  <c r="B9"/>
  <c r="A9"/>
  <c r="D8"/>
  <c r="S8" i="12" s="1"/>
  <c r="C8" i="5"/>
  <c r="B8"/>
  <c r="A8"/>
  <c r="D7"/>
  <c r="S7" i="12" s="1"/>
  <c r="C7" i="5"/>
  <c r="B7"/>
  <c r="A7"/>
  <c r="D6"/>
  <c r="S6" i="12" s="1"/>
  <c r="C6" i="5"/>
  <c r="B6"/>
  <c r="A6"/>
  <c r="D30" i="4"/>
  <c r="O30" i="12" s="1"/>
  <c r="C30" i="4"/>
  <c r="B30"/>
  <c r="A30"/>
  <c r="D29"/>
  <c r="O29" i="12" s="1"/>
  <c r="C29" i="4"/>
  <c r="B29"/>
  <c r="A29"/>
  <c r="D28"/>
  <c r="O28" i="12" s="1"/>
  <c r="C28" i="4"/>
  <c r="B28"/>
  <c r="A28"/>
  <c r="D27"/>
  <c r="O27" i="12" s="1"/>
  <c r="C27" i="4"/>
  <c r="B27"/>
  <c r="A27"/>
  <c r="D26"/>
  <c r="O26" i="12" s="1"/>
  <c r="C26" i="4"/>
  <c r="B26"/>
  <c r="A26"/>
  <c r="D25"/>
  <c r="O25" i="12" s="1"/>
  <c r="C25" i="4"/>
  <c r="B25"/>
  <c r="A25"/>
  <c r="D24"/>
  <c r="O24" i="12" s="1"/>
  <c r="C24" i="4"/>
  <c r="B24"/>
  <c r="A24"/>
  <c r="D23"/>
  <c r="O23" i="12" s="1"/>
  <c r="C23" i="4"/>
  <c r="B23"/>
  <c r="A23"/>
  <c r="D22"/>
  <c r="O22" i="12" s="1"/>
  <c r="C22" i="4"/>
  <c r="B22"/>
  <c r="A22"/>
  <c r="D21"/>
  <c r="O21" i="12" s="1"/>
  <c r="C21" i="4"/>
  <c r="B21"/>
  <c r="A21"/>
  <c r="D20"/>
  <c r="O20" i="12" s="1"/>
  <c r="C20" i="4"/>
  <c r="B20"/>
  <c r="A20"/>
  <c r="D19"/>
  <c r="O19" i="12" s="1"/>
  <c r="C19" i="4"/>
  <c r="B19"/>
  <c r="A19"/>
  <c r="D18"/>
  <c r="O18" i="12" s="1"/>
  <c r="C18" i="4"/>
  <c r="B18"/>
  <c r="A18"/>
  <c r="D17"/>
  <c r="O17" i="12" s="1"/>
  <c r="C17" i="4"/>
  <c r="B17"/>
  <c r="A17"/>
  <c r="D16"/>
  <c r="O16" i="12" s="1"/>
  <c r="C16" i="4"/>
  <c r="B16"/>
  <c r="A16"/>
  <c r="D15"/>
  <c r="O15" i="12" s="1"/>
  <c r="C15" i="4"/>
  <c r="B15"/>
  <c r="A15"/>
  <c r="D14"/>
  <c r="O14" i="12" s="1"/>
  <c r="C14" i="4"/>
  <c r="B14"/>
  <c r="A14"/>
  <c r="D13"/>
  <c r="O13" i="12" s="1"/>
  <c r="C13" i="4"/>
  <c r="B13"/>
  <c r="A13"/>
  <c r="D12"/>
  <c r="O12" i="12" s="1"/>
  <c r="C12" i="4"/>
  <c r="B12"/>
  <c r="A12"/>
  <c r="D11"/>
  <c r="O11" i="12" s="1"/>
  <c r="C11" i="4"/>
  <c r="B11"/>
  <c r="A11"/>
  <c r="D10"/>
  <c r="O10" i="12" s="1"/>
  <c r="C10" i="4"/>
  <c r="B10"/>
  <c r="A10"/>
  <c r="D9"/>
  <c r="O9" i="12" s="1"/>
  <c r="C9" i="4"/>
  <c r="B9"/>
  <c r="A9"/>
  <c r="D8"/>
  <c r="O8" i="12" s="1"/>
  <c r="C8" i="4"/>
  <c r="B8"/>
  <c r="A8"/>
  <c r="D7"/>
  <c r="O7" i="12" s="1"/>
  <c r="C7" i="4"/>
  <c r="B7"/>
  <c r="A7"/>
  <c r="D6"/>
  <c r="O6" i="12" s="1"/>
  <c r="C6" i="4"/>
  <c r="B6"/>
  <c r="A6"/>
  <c r="D30" i="3"/>
  <c r="K30" i="12" s="1"/>
  <c r="C30" i="3"/>
  <c r="B30"/>
  <c r="A30"/>
  <c r="D29"/>
  <c r="K29" i="12" s="1"/>
  <c r="C29" i="3"/>
  <c r="B29"/>
  <c r="A29"/>
  <c r="D28"/>
  <c r="K28" i="12" s="1"/>
  <c r="C28" i="3"/>
  <c r="B28"/>
  <c r="A28"/>
  <c r="D27"/>
  <c r="K27" i="12" s="1"/>
  <c r="C27" i="3"/>
  <c r="B27"/>
  <c r="A27"/>
  <c r="D26"/>
  <c r="K26" i="12" s="1"/>
  <c r="C26" i="3"/>
  <c r="B26"/>
  <c r="A26"/>
  <c r="D25"/>
  <c r="K25" i="12" s="1"/>
  <c r="C25" i="3"/>
  <c r="B25"/>
  <c r="A25"/>
  <c r="D24"/>
  <c r="K24" i="12" s="1"/>
  <c r="C24" i="3"/>
  <c r="B24"/>
  <c r="A24"/>
  <c r="D23"/>
  <c r="K23" i="12" s="1"/>
  <c r="C23" i="3"/>
  <c r="B23"/>
  <c r="A23"/>
  <c r="D22"/>
  <c r="K22" i="12" s="1"/>
  <c r="C22" i="3"/>
  <c r="B22"/>
  <c r="A22"/>
  <c r="D21"/>
  <c r="K21" i="12" s="1"/>
  <c r="C21" i="3"/>
  <c r="B21"/>
  <c r="A21"/>
  <c r="D20"/>
  <c r="K20" i="12" s="1"/>
  <c r="C20" i="3"/>
  <c r="B20"/>
  <c r="A20"/>
  <c r="D19"/>
  <c r="K19" i="12" s="1"/>
  <c r="C19" i="3"/>
  <c r="B19"/>
  <c r="A19"/>
  <c r="D18"/>
  <c r="K18" i="12" s="1"/>
  <c r="C18" i="3"/>
  <c r="B18"/>
  <c r="A18"/>
  <c r="D17"/>
  <c r="K17" i="12" s="1"/>
  <c r="C17" i="3"/>
  <c r="B17"/>
  <c r="A17"/>
  <c r="D16"/>
  <c r="K16" i="12" s="1"/>
  <c r="C16" i="3"/>
  <c r="B16"/>
  <c r="A16"/>
  <c r="D15"/>
  <c r="K15" i="12" s="1"/>
  <c r="C15" i="3"/>
  <c r="B15"/>
  <c r="A15"/>
  <c r="D14"/>
  <c r="K14" i="12" s="1"/>
  <c r="C14" i="3"/>
  <c r="B14"/>
  <c r="A14"/>
  <c r="D13"/>
  <c r="K13" i="12" s="1"/>
  <c r="C13" i="3"/>
  <c r="B13"/>
  <c r="A13"/>
  <c r="D12"/>
  <c r="K12" i="12" s="1"/>
  <c r="C12" i="3"/>
  <c r="B12"/>
  <c r="A12"/>
  <c r="D11"/>
  <c r="K11" i="12" s="1"/>
  <c r="C11" i="3"/>
  <c r="B11"/>
  <c r="A11"/>
  <c r="D10"/>
  <c r="K10" i="12" s="1"/>
  <c r="C10" i="3"/>
  <c r="B10"/>
  <c r="A10"/>
  <c r="D9"/>
  <c r="K9" i="12" s="1"/>
  <c r="C9" i="3"/>
  <c r="B9"/>
  <c r="A9"/>
  <c r="D8"/>
  <c r="K8" i="12" s="1"/>
  <c r="C8" i="3"/>
  <c r="B8"/>
  <c r="A8"/>
  <c r="D7"/>
  <c r="K7" i="12" s="1"/>
  <c r="C7" i="3"/>
  <c r="B7"/>
  <c r="A7"/>
  <c r="D6"/>
  <c r="K6" i="12" s="1"/>
  <c r="C6" i="3"/>
  <c r="B6"/>
  <c r="A6"/>
  <c r="T6" i="6"/>
  <c r="AL6" s="1"/>
  <c r="P6"/>
  <c r="AH6" s="1"/>
  <c r="L6"/>
  <c r="AD6" s="1"/>
  <c r="H6"/>
  <c r="S6"/>
  <c r="AK6" s="1"/>
  <c r="O6"/>
  <c r="AG6" s="1"/>
  <c r="K6"/>
  <c r="AC6" s="1"/>
  <c r="G6"/>
  <c r="R6"/>
  <c r="AJ6" s="1"/>
  <c r="N6"/>
  <c r="AF6" s="1"/>
  <c r="J6"/>
  <c r="AB6" s="1"/>
  <c r="F6"/>
  <c r="Q6"/>
  <c r="AI6" s="1"/>
  <c r="M6"/>
  <c r="AE6" s="1"/>
  <c r="I6"/>
  <c r="AA6" s="1"/>
  <c r="E6"/>
  <c r="T6" i="5"/>
  <c r="AL6" s="1"/>
  <c r="P6"/>
  <c r="AH6" s="1"/>
  <c r="L6"/>
  <c r="AD6" s="1"/>
  <c r="H6"/>
  <c r="S6"/>
  <c r="AK6" s="1"/>
  <c r="O6"/>
  <c r="AG6" s="1"/>
  <c r="K6"/>
  <c r="AC6" s="1"/>
  <c r="G6"/>
  <c r="R6"/>
  <c r="AJ6" s="1"/>
  <c r="N6"/>
  <c r="AF6" s="1"/>
  <c r="J6"/>
  <c r="AB6" s="1"/>
  <c r="F6"/>
  <c r="Q6"/>
  <c r="AI6" s="1"/>
  <c r="M6"/>
  <c r="AE6" s="1"/>
  <c r="I6"/>
  <c r="AA6" s="1"/>
  <c r="AM6" s="1"/>
  <c r="E6"/>
  <c r="T6" i="4"/>
  <c r="AL6" s="1"/>
  <c r="P6"/>
  <c r="AH6" s="1"/>
  <c r="L6"/>
  <c r="AD6" s="1"/>
  <c r="H6"/>
  <c r="S6"/>
  <c r="AK6" s="1"/>
  <c r="O6"/>
  <c r="AG6" s="1"/>
  <c r="K6"/>
  <c r="AC6" s="1"/>
  <c r="G6"/>
  <c r="R6"/>
  <c r="AJ6" s="1"/>
  <c r="N6"/>
  <c r="AF6" s="1"/>
  <c r="J6"/>
  <c r="AB6" s="1"/>
  <c r="F6"/>
  <c r="Q6"/>
  <c r="AI6" s="1"/>
  <c r="M6"/>
  <c r="AE6" s="1"/>
  <c r="I6"/>
  <c r="AA6" s="1"/>
  <c r="E6"/>
  <c r="AM6" l="1"/>
  <c r="BE6" s="1"/>
  <c r="AC9" i="12"/>
  <c r="AU9"/>
  <c r="BM9"/>
  <c r="BA9"/>
  <c r="AO9"/>
  <c r="AI9"/>
  <c r="BS9"/>
  <c r="BG12"/>
  <c r="BS12"/>
  <c r="AI12"/>
  <c r="AU12"/>
  <c r="BM12"/>
  <c r="BA12"/>
  <c r="AO12"/>
  <c r="BG15"/>
  <c r="AU15"/>
  <c r="AI15"/>
  <c r="BS15"/>
  <c r="BM15"/>
  <c r="BA15"/>
  <c r="AO15"/>
  <c r="BG20"/>
  <c r="BS20"/>
  <c r="AI20"/>
  <c r="AU20"/>
  <c r="BM20"/>
  <c r="BA20"/>
  <c r="AC20"/>
  <c r="AO20"/>
  <c r="BG23"/>
  <c r="BS23"/>
  <c r="AC23"/>
  <c r="BM23"/>
  <c r="BA23"/>
  <c r="AI23"/>
  <c r="AO23"/>
  <c r="AU23"/>
  <c r="AC25"/>
  <c r="AU25"/>
  <c r="BM25"/>
  <c r="BA25"/>
  <c r="AO25"/>
  <c r="BG25"/>
  <c r="BS25"/>
  <c r="AI25"/>
  <c r="AC29"/>
  <c r="AU29"/>
  <c r="BM29"/>
  <c r="BA29"/>
  <c r="AO29"/>
  <c r="BG29"/>
  <c r="BS29"/>
  <c r="AI29"/>
  <c r="BT6"/>
  <c r="BB6"/>
  <c r="AJ6"/>
  <c r="BH6"/>
  <c r="BN6"/>
  <c r="AV6"/>
  <c r="AD12"/>
  <c r="BN12"/>
  <c r="BB12"/>
  <c r="AP12"/>
  <c r="BH12"/>
  <c r="BT12"/>
  <c r="AJ12"/>
  <c r="AV12"/>
  <c r="BB16"/>
  <c r="AP16"/>
  <c r="BH16"/>
  <c r="BT16"/>
  <c r="AJ16"/>
  <c r="AV16"/>
  <c r="BN16"/>
  <c r="AD16"/>
  <c r="BH20"/>
  <c r="BT20"/>
  <c r="AJ20"/>
  <c r="AV20"/>
  <c r="BN20"/>
  <c r="BB20"/>
  <c r="AP20"/>
  <c r="AD20"/>
  <c r="BH24"/>
  <c r="BT24"/>
  <c r="AJ24"/>
  <c r="AV24"/>
  <c r="AD24"/>
  <c r="BN24"/>
  <c r="AP24"/>
  <c r="BB24"/>
  <c r="AJ28"/>
  <c r="AV28"/>
  <c r="BN28"/>
  <c r="BB28"/>
  <c r="AP28"/>
  <c r="BH28"/>
  <c r="BT28"/>
  <c r="AD28"/>
  <c r="BU7"/>
  <c r="BI7"/>
  <c r="AE7"/>
  <c r="AW7"/>
  <c r="BO7"/>
  <c r="BC7"/>
  <c r="AK7"/>
  <c r="AQ7"/>
  <c r="BI10"/>
  <c r="BU10"/>
  <c r="AK10"/>
  <c r="AW10"/>
  <c r="BO10"/>
  <c r="BC10"/>
  <c r="AE10"/>
  <c r="AQ10"/>
  <c r="AW12"/>
  <c r="AQ12"/>
  <c r="BC12"/>
  <c r="BO12"/>
  <c r="AE12"/>
  <c r="BI12"/>
  <c r="AK12"/>
  <c r="BU12"/>
  <c r="BU15"/>
  <c r="BI15"/>
  <c r="AE15"/>
  <c r="AW15"/>
  <c r="BO15"/>
  <c r="BC15"/>
  <c r="AK15"/>
  <c r="AQ15"/>
  <c r="BC17"/>
  <c r="AQ17"/>
  <c r="AK17"/>
  <c r="AW17"/>
  <c r="BO17"/>
  <c r="BU17"/>
  <c r="AE17"/>
  <c r="BI17"/>
  <c r="BU19"/>
  <c r="AK19"/>
  <c r="AE19"/>
  <c r="AW19"/>
  <c r="BO19"/>
  <c r="BC19"/>
  <c r="AQ19"/>
  <c r="BI19"/>
  <c r="BC21"/>
  <c r="AQ21"/>
  <c r="AK21"/>
  <c r="AW21"/>
  <c r="BO21"/>
  <c r="BU21"/>
  <c r="AE21"/>
  <c r="BI21"/>
  <c r="BU23"/>
  <c r="AK23"/>
  <c r="AE23"/>
  <c r="AW23"/>
  <c r="BO23"/>
  <c r="BC23"/>
  <c r="BI23"/>
  <c r="AQ23"/>
  <c r="BC25"/>
  <c r="AQ25"/>
  <c r="AK25"/>
  <c r="AW25"/>
  <c r="BO25"/>
  <c r="BU25"/>
  <c r="AE25"/>
  <c r="BI25"/>
  <c r="BU27"/>
  <c r="AK27"/>
  <c r="AE27"/>
  <c r="AW27"/>
  <c r="BO27"/>
  <c r="BC27"/>
  <c r="AQ27"/>
  <c r="BI27"/>
  <c r="BC29"/>
  <c r="AQ29"/>
  <c r="AK29"/>
  <c r="AW29"/>
  <c r="BO29"/>
  <c r="BU29"/>
  <c r="AE29"/>
  <c r="BI29"/>
  <c r="AK30"/>
  <c r="AW30"/>
  <c r="BO30"/>
  <c r="BC30"/>
  <c r="AE30"/>
  <c r="AQ30"/>
  <c r="BI30"/>
  <c r="BU30"/>
  <c r="BP8"/>
  <c r="BD8"/>
  <c r="BV8"/>
  <c r="AL8"/>
  <c r="AX8"/>
  <c r="BJ8"/>
  <c r="AF8"/>
  <c r="AR8"/>
  <c r="AL10"/>
  <c r="BV10"/>
  <c r="AF10"/>
  <c r="BP10"/>
  <c r="BD10"/>
  <c r="AR10"/>
  <c r="AX10"/>
  <c r="BJ10"/>
  <c r="BP11"/>
  <c r="BD11"/>
  <c r="AF11"/>
  <c r="AR11"/>
  <c r="BJ11"/>
  <c r="BV11"/>
  <c r="AX11"/>
  <c r="AL11"/>
  <c r="AX13"/>
  <c r="AL13"/>
  <c r="BP13"/>
  <c r="AR13"/>
  <c r="AF13"/>
  <c r="BD13"/>
  <c r="BV13"/>
  <c r="BJ13"/>
  <c r="BP15"/>
  <c r="BD15"/>
  <c r="AF15"/>
  <c r="AR15"/>
  <c r="BJ15"/>
  <c r="BV15"/>
  <c r="AX15"/>
  <c r="AL15"/>
  <c r="AX17"/>
  <c r="BP17"/>
  <c r="BD17"/>
  <c r="AR17"/>
  <c r="AF17"/>
  <c r="BJ17"/>
  <c r="BV17"/>
  <c r="AL17"/>
  <c r="BV20"/>
  <c r="AX20"/>
  <c r="BJ20"/>
  <c r="AR20"/>
  <c r="AL20"/>
  <c r="AL22"/>
  <c r="AX22"/>
  <c r="AF22"/>
  <c r="BP22"/>
  <c r="BD22"/>
  <c r="AR22"/>
  <c r="BJ22"/>
  <c r="BV22"/>
  <c r="AX25"/>
  <c r="BP25"/>
  <c r="BD25"/>
  <c r="AR25"/>
  <c r="AF25"/>
  <c r="BJ25"/>
  <c r="BV25"/>
  <c r="AL25"/>
  <c r="BS6"/>
  <c r="AI6"/>
  <c r="AO6"/>
  <c r="BM6"/>
  <c r="AU6"/>
  <c r="BG6"/>
  <c r="BA6"/>
  <c r="BG8"/>
  <c r="BS8"/>
  <c r="AI8"/>
  <c r="AU8"/>
  <c r="BM8"/>
  <c r="AC8"/>
  <c r="AO8"/>
  <c r="AC13"/>
  <c r="BS13"/>
  <c r="BM13"/>
  <c r="AU13"/>
  <c r="AO13"/>
  <c r="BA13"/>
  <c r="AI13"/>
  <c r="AC17"/>
  <c r="AU17"/>
  <c r="BM17"/>
  <c r="BA17"/>
  <c r="AO17"/>
  <c r="BG17"/>
  <c r="BS17"/>
  <c r="AI17"/>
  <c r="BG24"/>
  <c r="BS24"/>
  <c r="AI24"/>
  <c r="AU24"/>
  <c r="BM24"/>
  <c r="BA24"/>
  <c r="AC24"/>
  <c r="AO24"/>
  <c r="BG27"/>
  <c r="BS27"/>
  <c r="AC27"/>
  <c r="BM27"/>
  <c r="BA27"/>
  <c r="AI27"/>
  <c r="AO27"/>
  <c r="AU27"/>
  <c r="AD8"/>
  <c r="BN8"/>
  <c r="BB8"/>
  <c r="AP8"/>
  <c r="BH8"/>
  <c r="AV8"/>
  <c r="AJ8"/>
  <c r="BT8"/>
  <c r="BT10"/>
  <c r="AJ10"/>
  <c r="BN10"/>
  <c r="BB10"/>
  <c r="AP10"/>
  <c r="AV10"/>
  <c r="AD10"/>
  <c r="BH10"/>
  <c r="BT15"/>
  <c r="AJ15"/>
  <c r="AV15"/>
  <c r="AP15"/>
  <c r="BB15"/>
  <c r="BN15"/>
  <c r="AD15"/>
  <c r="BH15"/>
  <c r="AD18"/>
  <c r="AV18"/>
  <c r="AP18"/>
  <c r="BH18"/>
  <c r="BT18"/>
  <c r="BB18"/>
  <c r="AJ18"/>
  <c r="BN18"/>
  <c r="BH25"/>
  <c r="BT25"/>
  <c r="AJ25"/>
  <c r="AV25"/>
  <c r="BN25"/>
  <c r="BB25"/>
  <c r="AP25"/>
  <c r="AD25"/>
  <c r="AK6"/>
  <c r="BI6"/>
  <c r="BO6"/>
  <c r="BU6"/>
  <c r="BC9"/>
  <c r="AQ9"/>
  <c r="AK9"/>
  <c r="BU9"/>
  <c r="BO9"/>
  <c r="AW9"/>
  <c r="AE9"/>
  <c r="BI9"/>
  <c r="BI14"/>
  <c r="AQ14"/>
  <c r="AK14"/>
  <c r="BU14"/>
  <c r="BC14"/>
  <c r="AW14"/>
  <c r="AE14"/>
  <c r="BO14"/>
  <c r="BG11"/>
  <c r="AU11"/>
  <c r="AI11"/>
  <c r="BS11"/>
  <c r="AC11"/>
  <c r="BM11"/>
  <c r="AO11"/>
  <c r="BG16"/>
  <c r="BS16"/>
  <c r="AI16"/>
  <c r="AU16"/>
  <c r="BM16"/>
  <c r="BA16"/>
  <c r="AO16"/>
  <c r="BG19"/>
  <c r="BS19"/>
  <c r="AI19"/>
  <c r="AU19"/>
  <c r="AC19"/>
  <c r="BM19"/>
  <c r="BA19"/>
  <c r="AO19"/>
  <c r="BS22"/>
  <c r="AI22"/>
  <c r="AU22"/>
  <c r="BM22"/>
  <c r="BA22"/>
  <c r="AO22"/>
  <c r="BG22"/>
  <c r="AC22"/>
  <c r="BS26"/>
  <c r="AI26"/>
  <c r="AU26"/>
  <c r="BM26"/>
  <c r="BA26"/>
  <c r="AO26"/>
  <c r="BG26"/>
  <c r="AC26"/>
  <c r="BS30"/>
  <c r="AI30"/>
  <c r="AU30"/>
  <c r="BM30"/>
  <c r="BA30"/>
  <c r="AO30"/>
  <c r="BG30"/>
  <c r="AC30"/>
  <c r="BH9"/>
  <c r="BT9"/>
  <c r="AJ9"/>
  <c r="AV9"/>
  <c r="BN9"/>
  <c r="BB9"/>
  <c r="AP9"/>
  <c r="AD9"/>
  <c r="BH13"/>
  <c r="BT13"/>
  <c r="AJ13"/>
  <c r="AV13"/>
  <c r="BN13"/>
  <c r="BB13"/>
  <c r="AP13"/>
  <c r="AD13"/>
  <c r="BT19"/>
  <c r="AJ19"/>
  <c r="AV19"/>
  <c r="BN19"/>
  <c r="BB19"/>
  <c r="AP19"/>
  <c r="AD19"/>
  <c r="BH19"/>
  <c r="BN22"/>
  <c r="BB22"/>
  <c r="BT22"/>
  <c r="AJ22"/>
  <c r="AV22"/>
  <c r="BH22"/>
  <c r="AP22"/>
  <c r="AD22"/>
  <c r="BN26"/>
  <c r="BB26"/>
  <c r="BT26"/>
  <c r="AJ26"/>
  <c r="AV26"/>
  <c r="BH26"/>
  <c r="AD26"/>
  <c r="AP26"/>
  <c r="BN30"/>
  <c r="BB30"/>
  <c r="BT30"/>
  <c r="AJ30"/>
  <c r="AV30"/>
  <c r="BH30"/>
  <c r="AD30"/>
  <c r="AP30"/>
  <c r="BC13"/>
  <c r="BO13"/>
  <c r="BI13"/>
  <c r="BU13"/>
  <c r="AK13"/>
  <c r="AQ13"/>
  <c r="AE13"/>
  <c r="AW13"/>
  <c r="BS7"/>
  <c r="AI7"/>
  <c r="AU7"/>
  <c r="AC7"/>
  <c r="BM7"/>
  <c r="BA7"/>
  <c r="AO7"/>
  <c r="BS10"/>
  <c r="AI10"/>
  <c r="AO10"/>
  <c r="BA10"/>
  <c r="BM10"/>
  <c r="BG10"/>
  <c r="AC10"/>
  <c r="BS14"/>
  <c r="AI14"/>
  <c r="BM14"/>
  <c r="BA14"/>
  <c r="AO14"/>
  <c r="BG14"/>
  <c r="AC14"/>
  <c r="BS18"/>
  <c r="AI18"/>
  <c r="AU18"/>
  <c r="BM18"/>
  <c r="BA18"/>
  <c r="AO18"/>
  <c r="BG18"/>
  <c r="AC18"/>
  <c r="AC21"/>
  <c r="AU21"/>
  <c r="BM21"/>
  <c r="BA21"/>
  <c r="AO21"/>
  <c r="BG21"/>
  <c r="BS21"/>
  <c r="AI21"/>
  <c r="BG28"/>
  <c r="AC28"/>
  <c r="BS28"/>
  <c r="AI28"/>
  <c r="AU28"/>
  <c r="BM28"/>
  <c r="BA28"/>
  <c r="AO28"/>
  <c r="BT7"/>
  <c r="AJ7"/>
  <c r="AV7"/>
  <c r="BN7"/>
  <c r="BB7"/>
  <c r="AP7"/>
  <c r="AD7"/>
  <c r="BH7"/>
  <c r="BT11"/>
  <c r="AJ11"/>
  <c r="AV11"/>
  <c r="AP11"/>
  <c r="BB11"/>
  <c r="BN11"/>
  <c r="AD11"/>
  <c r="BH11"/>
  <c r="AV14"/>
  <c r="AP14"/>
  <c r="BH14"/>
  <c r="BT14"/>
  <c r="BB14"/>
  <c r="AJ14"/>
  <c r="AD14"/>
  <c r="BN14"/>
  <c r="BH17"/>
  <c r="BT17"/>
  <c r="AJ17"/>
  <c r="AV17"/>
  <c r="BN17"/>
  <c r="BB17"/>
  <c r="AP17"/>
  <c r="AD17"/>
  <c r="BH21"/>
  <c r="BT21"/>
  <c r="AJ21"/>
  <c r="AV21"/>
  <c r="BN21"/>
  <c r="BB21"/>
  <c r="AP21"/>
  <c r="AD21"/>
  <c r="BT23"/>
  <c r="AJ23"/>
  <c r="AV23"/>
  <c r="BN23"/>
  <c r="BB23"/>
  <c r="AP23"/>
  <c r="AD23"/>
  <c r="BH23"/>
  <c r="BT27"/>
  <c r="AJ27"/>
  <c r="AV27"/>
  <c r="BN27"/>
  <c r="BB27"/>
  <c r="AP27"/>
  <c r="AD27"/>
  <c r="BH27"/>
  <c r="BH29"/>
  <c r="BT29"/>
  <c r="AJ29"/>
  <c r="AV29"/>
  <c r="BN29"/>
  <c r="BB29"/>
  <c r="AP29"/>
  <c r="AD29"/>
  <c r="BU8"/>
  <c r="AK8"/>
  <c r="AW8"/>
  <c r="BO8"/>
  <c r="BC8"/>
  <c r="AQ8"/>
  <c r="BI8"/>
  <c r="AE8"/>
  <c r="BU11"/>
  <c r="BI11"/>
  <c r="AE11"/>
  <c r="AW11"/>
  <c r="BO11"/>
  <c r="BC11"/>
  <c r="AQ11"/>
  <c r="AK11"/>
  <c r="AW16"/>
  <c r="BO16"/>
  <c r="BC16"/>
  <c r="AQ16"/>
  <c r="AE16"/>
  <c r="BI16"/>
  <c r="AK16"/>
  <c r="BU16"/>
  <c r="BI18"/>
  <c r="BU18"/>
  <c r="AK18"/>
  <c r="AW18"/>
  <c r="BO18"/>
  <c r="BC18"/>
  <c r="AE18"/>
  <c r="AQ18"/>
  <c r="BC20"/>
  <c r="AQ20"/>
  <c r="BI20"/>
  <c r="BU20"/>
  <c r="AK20"/>
  <c r="AE20"/>
  <c r="BO20"/>
  <c r="AW20"/>
  <c r="AK22"/>
  <c r="AW22"/>
  <c r="BO22"/>
  <c r="BC22"/>
  <c r="AQ22"/>
  <c r="BI22"/>
  <c r="BU22"/>
  <c r="AE22"/>
  <c r="BC24"/>
  <c r="AQ24"/>
  <c r="AE24"/>
  <c r="BI24"/>
  <c r="BU24"/>
  <c r="AK24"/>
  <c r="BO24"/>
  <c r="AW24"/>
  <c r="AK26"/>
  <c r="AW26"/>
  <c r="BO26"/>
  <c r="BC26"/>
  <c r="AE26"/>
  <c r="AQ26"/>
  <c r="BI26"/>
  <c r="BU26"/>
  <c r="BC28"/>
  <c r="AQ28"/>
  <c r="AE28"/>
  <c r="BI28"/>
  <c r="BU28"/>
  <c r="AK28"/>
  <c r="BO28"/>
  <c r="AW28"/>
  <c r="BJ6"/>
  <c r="AX6"/>
  <c r="BP7"/>
  <c r="BD7"/>
  <c r="AF7"/>
  <c r="AR7"/>
  <c r="BJ7"/>
  <c r="BV7"/>
  <c r="AX7"/>
  <c r="AL7"/>
  <c r="AX9"/>
  <c r="AR9"/>
  <c r="BD9"/>
  <c r="BP9"/>
  <c r="AF9"/>
  <c r="BJ9"/>
  <c r="BV9"/>
  <c r="AL9"/>
  <c r="BP12"/>
  <c r="BD12"/>
  <c r="BV12"/>
  <c r="AX12"/>
  <c r="AF12"/>
  <c r="AL12"/>
  <c r="BJ12"/>
  <c r="AR12"/>
  <c r="AL14"/>
  <c r="AX14"/>
  <c r="AF14"/>
  <c r="BP14"/>
  <c r="BD14"/>
  <c r="AR14"/>
  <c r="BJ14"/>
  <c r="BV14"/>
  <c r="BP16"/>
  <c r="BD16"/>
  <c r="AF16"/>
  <c r="BJ16"/>
  <c r="AR16"/>
  <c r="AL16"/>
  <c r="BV16"/>
  <c r="AX16"/>
  <c r="AL18"/>
  <c r="AX18"/>
  <c r="AF18"/>
  <c r="BP18"/>
  <c r="BD18"/>
  <c r="AR18"/>
  <c r="BV18"/>
  <c r="BJ18"/>
  <c r="BP19"/>
  <c r="BD19"/>
  <c r="AF19"/>
  <c r="AR19"/>
  <c r="BJ19"/>
  <c r="BV19"/>
  <c r="AX19"/>
  <c r="AL19"/>
  <c r="AX21"/>
  <c r="BP21"/>
  <c r="BD21"/>
  <c r="AR21"/>
  <c r="AF21"/>
  <c r="BJ21"/>
  <c r="BV21"/>
  <c r="AL21"/>
  <c r="BP23"/>
  <c r="BD23"/>
  <c r="AF23"/>
  <c r="AR23"/>
  <c r="BJ23"/>
  <c r="BV23"/>
  <c r="AL23"/>
  <c r="AX23"/>
  <c r="BP24"/>
  <c r="BD24"/>
  <c r="AF24"/>
  <c r="BJ24"/>
  <c r="AR24"/>
  <c r="AL24"/>
  <c r="BV24"/>
  <c r="AX24"/>
  <c r="AL26"/>
  <c r="AX26"/>
  <c r="AF26"/>
  <c r="BP26"/>
  <c r="BD26"/>
  <c r="AR26"/>
  <c r="BV26"/>
  <c r="BJ26"/>
  <c r="BP27"/>
  <c r="BD27"/>
  <c r="AF27"/>
  <c r="AR27"/>
  <c r="BJ27"/>
  <c r="BV27"/>
  <c r="AL27"/>
  <c r="AX27"/>
  <c r="BP28"/>
  <c r="BD28"/>
  <c r="BV28"/>
  <c r="AX28"/>
  <c r="AF28"/>
  <c r="BJ28"/>
  <c r="AL28"/>
  <c r="AR28"/>
  <c r="AX29"/>
  <c r="BP29"/>
  <c r="BD29"/>
  <c r="AR29"/>
  <c r="AF29"/>
  <c r="BJ29"/>
  <c r="BV29"/>
  <c r="AL29"/>
  <c r="AL30"/>
  <c r="AX30"/>
  <c r="AF30"/>
  <c r="BP30"/>
  <c r="BD30"/>
  <c r="AR30"/>
  <c r="BJ30"/>
  <c r="BV30"/>
  <c r="AF31"/>
  <c r="AL31"/>
  <c r="BP31"/>
  <c r="BV31"/>
  <c r="BD31"/>
  <c r="BJ31"/>
  <c r="AX31"/>
  <c r="AR31"/>
  <c r="AX32"/>
  <c r="BD32"/>
  <c r="BJ32"/>
  <c r="BP32"/>
  <c r="AL32"/>
  <c r="AR32"/>
  <c r="AF32"/>
  <c r="BV32"/>
  <c r="AX33"/>
  <c r="AR33"/>
  <c r="AL33"/>
  <c r="AF33"/>
  <c r="BV33"/>
  <c r="BP33"/>
  <c r="BJ33"/>
  <c r="BD33"/>
  <c r="AL34"/>
  <c r="AF34"/>
  <c r="BV34"/>
  <c r="BP34"/>
  <c r="BJ34"/>
  <c r="BD34"/>
  <c r="AR34"/>
  <c r="AX34"/>
  <c r="AF35"/>
  <c r="AL35"/>
  <c r="BV35"/>
  <c r="BD35"/>
  <c r="BJ35"/>
  <c r="AX35"/>
  <c r="AR36"/>
  <c r="BV36"/>
  <c r="BP36"/>
  <c r="BJ36"/>
  <c r="BD36"/>
  <c r="AX36"/>
  <c r="AF36"/>
  <c r="AL36"/>
  <c r="AX37"/>
  <c r="AR37"/>
  <c r="AL37"/>
  <c r="AF37"/>
  <c r="BV37"/>
  <c r="BP37"/>
  <c r="BJ37"/>
  <c r="BD37"/>
  <c r="AL38"/>
  <c r="AF38"/>
  <c r="BV38"/>
  <c r="BP38"/>
  <c r="BJ38"/>
  <c r="BD38"/>
  <c r="AX38"/>
  <c r="AR38"/>
  <c r="AF39"/>
  <c r="AL39"/>
  <c r="BP39"/>
  <c r="BV39"/>
  <c r="BD39"/>
  <c r="BJ39"/>
  <c r="AX39"/>
  <c r="AR39"/>
  <c r="BP40"/>
  <c r="BV40"/>
  <c r="BD40"/>
  <c r="BJ40"/>
  <c r="AR40"/>
  <c r="AX40"/>
  <c r="AF40"/>
  <c r="AL40"/>
  <c r="AO6" i="5"/>
  <c r="BG6" s="1"/>
  <c r="AN6"/>
  <c r="BF6" s="1"/>
  <c r="AO6" i="4"/>
  <c r="BG6" s="1"/>
  <c r="AX6" i="6"/>
  <c r="AO6"/>
  <c r="BG6" s="1"/>
  <c r="AN6" i="4"/>
  <c r="AN6" i="6"/>
  <c r="AX6" i="4"/>
  <c r="AX6" i="5"/>
  <c r="AM6" i="6"/>
  <c r="BE6" i="5"/>
  <c r="BK15" i="6"/>
  <c r="Z16"/>
  <c r="BM15"/>
  <c r="BL15"/>
  <c r="BL15" i="5"/>
  <c r="BK15"/>
  <c r="Z16"/>
  <c r="BM15"/>
  <c r="Z16" i="4"/>
  <c r="BM15"/>
  <c r="BL15"/>
  <c r="BK15"/>
  <c r="BL15" i="3"/>
  <c r="BK15"/>
  <c r="Z16"/>
  <c r="BM15"/>
  <c r="BL16" i="2"/>
  <c r="BK16"/>
  <c r="Z17"/>
  <c r="BM16"/>
  <c r="T6" i="3"/>
  <c r="AL6" s="1"/>
  <c r="P6"/>
  <c r="AH6" s="1"/>
  <c r="L6"/>
  <c r="AD6" s="1"/>
  <c r="S6"/>
  <c r="AK6" s="1"/>
  <c r="O6"/>
  <c r="AG6" s="1"/>
  <c r="K6"/>
  <c r="AC6" s="1"/>
  <c r="G6"/>
  <c r="R6"/>
  <c r="AJ6" s="1"/>
  <c r="N6"/>
  <c r="AF6" s="1"/>
  <c r="J6"/>
  <c r="AB6" s="1"/>
  <c r="F6"/>
  <c r="M6"/>
  <c r="AE6" s="1"/>
  <c r="I6"/>
  <c r="AA6" s="1"/>
  <c r="E6"/>
  <c r="BI4" i="12" l="1"/>
  <c r="BM4"/>
  <c r="AO4"/>
  <c r="AI4"/>
  <c r="BS4"/>
  <c r="AJ4"/>
  <c r="BB4"/>
  <c r="BT4"/>
  <c r="AV4"/>
  <c r="BN4"/>
  <c r="BH4"/>
  <c r="AK4"/>
  <c r="BU4"/>
  <c r="BO4"/>
  <c r="AO6" i="3"/>
  <c r="BG6" s="1"/>
  <c r="AW6" i="5"/>
  <c r="BB6" s="1"/>
  <c r="AU6" i="4"/>
  <c r="AP6"/>
  <c r="AR6" i="5"/>
  <c r="AQ6"/>
  <c r="AV6"/>
  <c r="AS6"/>
  <c r="AP6"/>
  <c r="AU6"/>
  <c r="AV6" i="4"/>
  <c r="AW6"/>
  <c r="BB6" s="1"/>
  <c r="AR6" i="6"/>
  <c r="BF6"/>
  <c r="AS6"/>
  <c r="AX6" i="3"/>
  <c r="AN6"/>
  <c r="AQ6" i="6"/>
  <c r="BE6"/>
  <c r="AW6"/>
  <c r="BB6" s="1"/>
  <c r="AP6"/>
  <c r="AV6"/>
  <c r="AU6"/>
  <c r="AR6" i="4"/>
  <c r="AS6"/>
  <c r="BF6"/>
  <c r="BI6" s="1"/>
  <c r="BL6" s="1"/>
  <c r="AM6" i="3"/>
  <c r="AQ6" i="4"/>
  <c r="BH6" i="5"/>
  <c r="BK6" s="1"/>
  <c r="BI6"/>
  <c r="BL6" s="1"/>
  <c r="BJ6"/>
  <c r="BM6" s="1"/>
  <c r="BK16" i="6"/>
  <c r="Z17"/>
  <c r="BM16"/>
  <c r="BL16"/>
  <c r="BL16" i="5"/>
  <c r="BK16"/>
  <c r="Z17"/>
  <c r="BM16"/>
  <c r="Z17" i="4"/>
  <c r="BM16"/>
  <c r="BL16"/>
  <c r="BK16"/>
  <c r="BL16" i="3"/>
  <c r="BK16"/>
  <c r="Z17"/>
  <c r="BM16"/>
  <c r="BL17" i="2"/>
  <c r="BK17"/>
  <c r="Z18"/>
  <c r="BM17"/>
  <c r="B2" i="3"/>
  <c r="B2" i="4"/>
  <c r="B2" i="5"/>
  <c r="B2" i="6"/>
  <c r="B2" i="2"/>
  <c r="B1" i="3"/>
  <c r="B1" i="4"/>
  <c r="B1" i="5"/>
  <c r="B1" i="6"/>
  <c r="B1" i="2"/>
  <c r="AW6" i="3" l="1"/>
  <c r="BB6" s="1"/>
  <c r="AF6" i="12"/>
  <c r="AR6"/>
  <c r="AT6" i="6"/>
  <c r="AZ6" s="1"/>
  <c r="BJ6"/>
  <c r="BM6" s="1"/>
  <c r="BH6"/>
  <c r="BK6" s="1"/>
  <c r="BH6" i="4"/>
  <c r="BK6" s="1"/>
  <c r="AQ6" i="12"/>
  <c r="AQ4" s="1"/>
  <c r="BJ6" i="4"/>
  <c r="BM6" s="1"/>
  <c r="BA6"/>
  <c r="BC6" s="1"/>
  <c r="AU6" i="3"/>
  <c r="AY6" i="5"/>
  <c r="BC6" i="12"/>
  <c r="BC4" s="1"/>
  <c r="AW6"/>
  <c r="AW4" s="1"/>
  <c r="AP6"/>
  <c r="AP4" s="1"/>
  <c r="BP6"/>
  <c r="BD6"/>
  <c r="AT6" i="4"/>
  <c r="AZ6" s="1"/>
  <c r="AQ6" i="3"/>
  <c r="BA6" i="5"/>
  <c r="BC6" s="1"/>
  <c r="BE6" i="3"/>
  <c r="AV6"/>
  <c r="AP6"/>
  <c r="AT6" i="5"/>
  <c r="AZ6" s="1"/>
  <c r="AY6" i="4"/>
  <c r="AS6" i="3"/>
  <c r="BF6"/>
  <c r="AR6"/>
  <c r="BI6" i="6"/>
  <c r="BL6" s="1"/>
  <c r="BA6"/>
  <c r="BC6" s="1"/>
  <c r="AY6"/>
  <c r="BK17"/>
  <c r="Z18"/>
  <c r="BM17"/>
  <c r="BL17"/>
  <c r="BL17" i="5"/>
  <c r="BK17"/>
  <c r="Z18"/>
  <c r="BM17"/>
  <c r="Z18" i="4"/>
  <c r="BM17"/>
  <c r="BL17"/>
  <c r="BK17"/>
  <c r="BL17" i="3"/>
  <c r="BK17"/>
  <c r="Z18"/>
  <c r="BM17"/>
  <c r="BL18" i="2"/>
  <c r="BK18"/>
  <c r="Z19"/>
  <c r="BM18"/>
  <c r="M6"/>
  <c r="AE6" s="1"/>
  <c r="I6"/>
  <c r="AA6" s="1"/>
  <c r="Q6"/>
  <c r="AI6" s="1"/>
  <c r="U6" i="4" l="1"/>
  <c r="BD6"/>
  <c r="V6" s="1"/>
  <c r="P6" i="12" s="1"/>
  <c r="Q6" s="1"/>
  <c r="AD6" s="1"/>
  <c r="AD4" s="1"/>
  <c r="U6" i="5"/>
  <c r="BD6"/>
  <c r="V6" s="1"/>
  <c r="T6" i="12" s="1"/>
  <c r="U6" s="1"/>
  <c r="AE6" s="1"/>
  <c r="AE4" s="1"/>
  <c r="BA6" i="3"/>
  <c r="BC6" s="1"/>
  <c r="U6" i="6"/>
  <c r="BD20"/>
  <c r="V20" s="1"/>
  <c r="X20" i="12" s="1"/>
  <c r="Y20" s="1"/>
  <c r="AF20" s="1"/>
  <c r="BD44" i="6"/>
  <c r="V44" s="1"/>
  <c r="X44" i="12" s="1"/>
  <c r="Y44" s="1"/>
  <c r="BD47" i="6"/>
  <c r="V47" s="1"/>
  <c r="X47" i="12" s="1"/>
  <c r="Y47" s="1"/>
  <c r="BD45" i="6"/>
  <c r="V45" s="1"/>
  <c r="X45" i="12" s="1"/>
  <c r="Y45" s="1"/>
  <c r="BD35" i="6"/>
  <c r="V35" s="1"/>
  <c r="X35" i="12" s="1"/>
  <c r="Y35" s="1"/>
  <c r="BD6" i="6"/>
  <c r="V6" s="1"/>
  <c r="X6" i="12" s="1"/>
  <c r="Y6" s="1"/>
  <c r="BH6" i="3"/>
  <c r="BK6" s="1"/>
  <c r="AT6"/>
  <c r="AZ6" s="1"/>
  <c r="BI6"/>
  <c r="BL6" s="1"/>
  <c r="AY6"/>
  <c r="BJ6"/>
  <c r="BM6" s="1"/>
  <c r="BL18" i="6"/>
  <c r="BK18"/>
  <c r="BM18"/>
  <c r="Z19"/>
  <c r="BL18" i="5"/>
  <c r="BK18"/>
  <c r="Z19"/>
  <c r="BM18"/>
  <c r="BM18" i="4"/>
  <c r="BL18"/>
  <c r="BK18"/>
  <c r="Z19"/>
  <c r="BL18" i="3"/>
  <c r="Z19"/>
  <c r="BM18"/>
  <c r="BK18"/>
  <c r="BL19" i="2"/>
  <c r="BK19"/>
  <c r="Z20"/>
  <c r="BM19"/>
  <c r="C7"/>
  <c r="E6"/>
  <c r="S6"/>
  <c r="AK6" s="1"/>
  <c r="R6"/>
  <c r="AJ6" s="1"/>
  <c r="P6"/>
  <c r="AH6" s="1"/>
  <c r="N6"/>
  <c r="AF6" s="1"/>
  <c r="L6"/>
  <c r="AD6" s="1"/>
  <c r="K6"/>
  <c r="AC6" s="1"/>
  <c r="J6"/>
  <c r="AB6" s="1"/>
  <c r="T6"/>
  <c r="AL6" s="1"/>
  <c r="O6"/>
  <c r="AG6" s="1"/>
  <c r="BD16" i="3" l="1"/>
  <c r="V16" s="1"/>
  <c r="L16" i="12" s="1"/>
  <c r="M16" s="1"/>
  <c r="AC16" s="1"/>
  <c r="BD15" i="3"/>
  <c r="V15" s="1"/>
  <c r="L15" i="12" s="1"/>
  <c r="M15" s="1"/>
  <c r="AC15" s="1"/>
  <c r="BD13" i="3"/>
  <c r="V13" s="1"/>
  <c r="L13" i="12" s="1"/>
  <c r="M13" s="1"/>
  <c r="BG13" s="1"/>
  <c r="BD11" i="3"/>
  <c r="V11" s="1"/>
  <c r="L11" i="12" s="1"/>
  <c r="M11" s="1"/>
  <c r="BA11" s="1"/>
  <c r="BD9" i="3"/>
  <c r="V9" s="1"/>
  <c r="L9" i="12" s="1"/>
  <c r="M9" s="1"/>
  <c r="BG9" s="1"/>
  <c r="BD7" i="3"/>
  <c r="V7" s="1"/>
  <c r="L7" i="12" s="1"/>
  <c r="M7" s="1"/>
  <c r="BG7" s="1"/>
  <c r="BG4" s="1"/>
  <c r="BD14" i="3"/>
  <c r="V14" s="1"/>
  <c r="L14" i="12" s="1"/>
  <c r="M14" s="1"/>
  <c r="AU14" s="1"/>
  <c r="BD12" i="3"/>
  <c r="V12" s="1"/>
  <c r="L12" i="12" s="1"/>
  <c r="M12" s="1"/>
  <c r="AC12" s="1"/>
  <c r="BD10" i="3"/>
  <c r="V10" s="1"/>
  <c r="L10" i="12" s="1"/>
  <c r="M10" s="1"/>
  <c r="AU10" s="1"/>
  <c r="AU4" s="1"/>
  <c r="BD8" i="3"/>
  <c r="V8" s="1"/>
  <c r="L8" i="12" s="1"/>
  <c r="M8" s="1"/>
  <c r="BA8" s="1"/>
  <c r="BA4" s="1"/>
  <c r="U6" i="3"/>
  <c r="BD6"/>
  <c r="V6" s="1"/>
  <c r="L6" i="12" s="1"/>
  <c r="M6" s="1"/>
  <c r="AC6" s="1"/>
  <c r="AC4" s="1"/>
  <c r="AR35"/>
  <c r="BP35"/>
  <c r="BP20"/>
  <c r="BD20"/>
  <c r="BV6"/>
  <c r="BV4" s="1"/>
  <c r="AL6"/>
  <c r="AL4" s="1"/>
  <c r="BJ44"/>
  <c r="AR44"/>
  <c r="AX47"/>
  <c r="AX4" s="1"/>
  <c r="BJ47"/>
  <c r="AF45"/>
  <c r="AF4" s="1"/>
  <c r="BD45"/>
  <c r="AN6" i="2"/>
  <c r="BF6" s="1"/>
  <c r="AO6"/>
  <c r="BG6" s="1"/>
  <c r="AX6"/>
  <c r="BM19" i="6"/>
  <c r="BL19"/>
  <c r="BK19"/>
  <c r="Z20"/>
  <c r="BM19" i="5"/>
  <c r="BL19"/>
  <c r="BK19"/>
  <c r="Z20"/>
  <c r="BM19" i="4"/>
  <c r="BL19"/>
  <c r="BK19"/>
  <c r="Z20"/>
  <c r="BL19" i="3"/>
  <c r="Z20"/>
  <c r="BK19"/>
  <c r="BM19"/>
  <c r="AM6" i="2"/>
  <c r="BM20"/>
  <c r="BL20"/>
  <c r="BK20"/>
  <c r="Z21"/>
  <c r="H6"/>
  <c r="G6"/>
  <c r="F6"/>
  <c r="Y39" i="11"/>
  <c r="Y38" i="8"/>
  <c r="Y37" i="11"/>
  <c r="Y36" i="9"/>
  <c r="Y34" i="8"/>
  <c r="Y33" i="11"/>
  <c r="Y32" i="9"/>
  <c r="Y31" i="11"/>
  <c r="Y30" i="8"/>
  <c r="Y29" i="11"/>
  <c r="Y28" i="9"/>
  <c r="Y27" i="11"/>
  <c r="Y26" i="9"/>
  <c r="Y25" i="11"/>
  <c r="Y24" i="9"/>
  <c r="Y22"/>
  <c r="Y21" i="11"/>
  <c r="Y20"/>
  <c r="Y19"/>
  <c r="Y18" i="8"/>
  <c r="Y17" i="11"/>
  <c r="Y16" i="8"/>
  <c r="Y14"/>
  <c r="Y13" i="11"/>
  <c r="Y12"/>
  <c r="Y11"/>
  <c r="Y10" i="8"/>
  <c r="Y9"/>
  <c r="Y8" i="11"/>
  <c r="Y7"/>
  <c r="Y6"/>
  <c r="S30"/>
  <c r="S29" i="9"/>
  <c r="S28" i="8"/>
  <c r="S27"/>
  <c r="S26" i="11"/>
  <c r="S25" i="9"/>
  <c r="S24" i="11"/>
  <c r="S23" i="9"/>
  <c r="S22" i="11"/>
  <c r="S21" i="10"/>
  <c r="S20" i="8"/>
  <c r="S19"/>
  <c r="S18" i="11"/>
  <c r="S17"/>
  <c r="S16" i="8"/>
  <c r="S15"/>
  <c r="S14" i="11"/>
  <c r="S13" i="10"/>
  <c r="S12" i="8"/>
  <c r="S11"/>
  <c r="S10" i="11"/>
  <c r="S9"/>
  <c r="S8"/>
  <c r="S7"/>
  <c r="S6"/>
  <c r="M30" i="9"/>
  <c r="M29" i="8"/>
  <c r="M28" i="9"/>
  <c r="M27" i="11"/>
  <c r="M26" i="9"/>
  <c r="M25" i="8"/>
  <c r="M23" i="11"/>
  <c r="M22"/>
  <c r="M21" i="8"/>
  <c r="M20" i="9"/>
  <c r="M19" i="11"/>
  <c r="M18" i="10"/>
  <c r="M17" i="8"/>
  <c r="M16" i="9"/>
  <c r="M15" i="11"/>
  <c r="M14"/>
  <c r="M13" i="8"/>
  <c r="M11" i="11"/>
  <c r="M10" i="10"/>
  <c r="M9" i="11"/>
  <c r="M8"/>
  <c r="M7"/>
  <c r="M6" i="9"/>
  <c r="G28" i="11"/>
  <c r="G27" i="9"/>
  <c r="G26" i="11"/>
  <c r="G25" i="9"/>
  <c r="G24" i="11"/>
  <c r="G23" i="10"/>
  <c r="G20" i="11"/>
  <c r="G19"/>
  <c r="G18"/>
  <c r="G17" i="9"/>
  <c r="G16" i="11"/>
  <c r="G15" i="10"/>
  <c r="G13" i="9"/>
  <c r="G12" i="11"/>
  <c r="G11"/>
  <c r="G10" i="10"/>
  <c r="G9" i="8"/>
  <c r="G8" i="9"/>
  <c r="G7"/>
  <c r="G6" i="8"/>
  <c r="D30" i="2"/>
  <c r="G30" i="12" s="1"/>
  <c r="C30" i="2"/>
  <c r="B30"/>
  <c r="A30"/>
  <c r="A30" i="9" s="1"/>
  <c r="D29" i="2"/>
  <c r="G29" i="12" s="1"/>
  <c r="C29" i="2"/>
  <c r="B29"/>
  <c r="A29"/>
  <c r="A29" i="11" s="1"/>
  <c r="D28" i="2"/>
  <c r="G28" i="12" s="1"/>
  <c r="C28" i="2"/>
  <c r="B28"/>
  <c r="A28"/>
  <c r="A28" i="9" s="1"/>
  <c r="D27" i="2"/>
  <c r="G27" i="12" s="1"/>
  <c r="C27" i="2"/>
  <c r="B27"/>
  <c r="A27"/>
  <c r="D26"/>
  <c r="G26" i="12" s="1"/>
  <c r="C26" i="2"/>
  <c r="B26"/>
  <c r="A26"/>
  <c r="D25"/>
  <c r="G25" i="12" s="1"/>
  <c r="C25" i="2"/>
  <c r="B25"/>
  <c r="A25"/>
  <c r="A25" i="11" s="1"/>
  <c r="D24" i="2"/>
  <c r="G24" i="12" s="1"/>
  <c r="C24" i="2"/>
  <c r="B24"/>
  <c r="A24"/>
  <c r="A24" i="11" s="1"/>
  <c r="D23" i="2"/>
  <c r="G23" i="12" s="1"/>
  <c r="C23" i="2"/>
  <c r="B23"/>
  <c r="A23"/>
  <c r="A23" i="11" s="1"/>
  <c r="D22" i="2"/>
  <c r="G22" i="12" s="1"/>
  <c r="C22" i="2"/>
  <c r="B22"/>
  <c r="A22"/>
  <c r="D21"/>
  <c r="G21" i="12" s="1"/>
  <c r="C21" i="2"/>
  <c r="B21"/>
  <c r="A21"/>
  <c r="A21" i="11" s="1"/>
  <c r="D20" i="2"/>
  <c r="G20" i="12" s="1"/>
  <c r="C20" i="2"/>
  <c r="B20"/>
  <c r="A20"/>
  <c r="A20" i="10" s="1"/>
  <c r="D19" i="2"/>
  <c r="G19" i="12" s="1"/>
  <c r="C19" i="2"/>
  <c r="B19"/>
  <c r="A19"/>
  <c r="D18"/>
  <c r="G18" i="12" s="1"/>
  <c r="C18" i="2"/>
  <c r="B18"/>
  <c r="A18"/>
  <c r="D17"/>
  <c r="G17" i="12" s="1"/>
  <c r="C17" i="2"/>
  <c r="B17"/>
  <c r="A17"/>
  <c r="A17" i="11" s="1"/>
  <c r="D16" i="2"/>
  <c r="G16" i="12" s="1"/>
  <c r="C16" i="2"/>
  <c r="B16"/>
  <c r="A16"/>
  <c r="A16" i="11" s="1"/>
  <c r="D15" i="2"/>
  <c r="G15" i="12" s="1"/>
  <c r="C15" i="2"/>
  <c r="B15"/>
  <c r="A15"/>
  <c r="A15" i="11" s="1"/>
  <c r="D14" i="2"/>
  <c r="G14" i="12" s="1"/>
  <c r="C14" i="2"/>
  <c r="B14"/>
  <c r="A14"/>
  <c r="A14" i="8" s="1"/>
  <c r="D13" i="2"/>
  <c r="G13" i="12" s="1"/>
  <c r="C13" i="2"/>
  <c r="B13"/>
  <c r="A13"/>
  <c r="A13" i="11" s="1"/>
  <c r="D12" i="2"/>
  <c r="G12" i="12" s="1"/>
  <c r="C12" i="2"/>
  <c r="B12"/>
  <c r="A12"/>
  <c r="A12" i="10" s="1"/>
  <c r="D11" i="2"/>
  <c r="G11" i="12" s="1"/>
  <c r="C11" i="2"/>
  <c r="B11"/>
  <c r="A11"/>
  <c r="A11" i="10" s="1"/>
  <c r="D10" i="2"/>
  <c r="G10" i="12" s="1"/>
  <c r="C10" i="2"/>
  <c r="B10"/>
  <c r="A10"/>
  <c r="A10" i="10" s="1"/>
  <c r="D9" i="2"/>
  <c r="G9" i="12" s="1"/>
  <c r="C9" i="2"/>
  <c r="B9"/>
  <c r="A9"/>
  <c r="A9" i="8" s="1"/>
  <c r="D8" i="2"/>
  <c r="G8" i="12" s="1"/>
  <c r="C8" i="2"/>
  <c r="B8"/>
  <c r="A8"/>
  <c r="A8" i="11" s="1"/>
  <c r="D7" i="2"/>
  <c r="G7" i="12" s="1"/>
  <c r="B7" i="2"/>
  <c r="A7"/>
  <c r="A7" i="11" s="1"/>
  <c r="D6" i="2"/>
  <c r="G6" i="12" s="1"/>
  <c r="C6" i="2"/>
  <c r="B6"/>
  <c r="A6"/>
  <c r="AR4" i="12" l="1"/>
  <c r="BJ4"/>
  <c r="BP4"/>
  <c r="BD4"/>
  <c r="A6" i="11"/>
  <c r="I7" i="1"/>
  <c r="AB12" i="12"/>
  <c r="AT12"/>
  <c r="BL12"/>
  <c r="AZ12"/>
  <c r="AN12"/>
  <c r="AH12"/>
  <c r="BR12"/>
  <c r="BF12"/>
  <c r="AT17"/>
  <c r="BL17"/>
  <c r="AZ17"/>
  <c r="AN17"/>
  <c r="AB17"/>
  <c r="BF17"/>
  <c r="BR17"/>
  <c r="AH17"/>
  <c r="AT21"/>
  <c r="BL21"/>
  <c r="AZ21"/>
  <c r="AN21"/>
  <c r="AB21"/>
  <c r="BF21"/>
  <c r="BR21"/>
  <c r="AH21"/>
  <c r="BF6"/>
  <c r="AH6"/>
  <c r="BL6"/>
  <c r="BR6"/>
  <c r="AZ6"/>
  <c r="AT8"/>
  <c r="BF8"/>
  <c r="AB8"/>
  <c r="BR8"/>
  <c r="BL8"/>
  <c r="AZ8"/>
  <c r="AH8"/>
  <c r="AN8"/>
  <c r="AB14"/>
  <c r="BL14"/>
  <c r="AZ14"/>
  <c r="AN14"/>
  <c r="BF14"/>
  <c r="BR14"/>
  <c r="AH14"/>
  <c r="AT14"/>
  <c r="AB19"/>
  <c r="AN19"/>
  <c r="BF19"/>
  <c r="BR19"/>
  <c r="AH19"/>
  <c r="AT19"/>
  <c r="BL19"/>
  <c r="AZ19"/>
  <c r="AH7"/>
  <c r="AT7"/>
  <c r="BF7"/>
  <c r="BR7"/>
  <c r="BL10"/>
  <c r="AZ10"/>
  <c r="AN10"/>
  <c r="BF10"/>
  <c r="AT10"/>
  <c r="BR10"/>
  <c r="AB10"/>
  <c r="AH10"/>
  <c r="AT13"/>
  <c r="AH13"/>
  <c r="AN13"/>
  <c r="BL13"/>
  <c r="AB13"/>
  <c r="AZ13"/>
  <c r="BR13"/>
  <c r="BF13"/>
  <c r="BL16"/>
  <c r="AZ16"/>
  <c r="AB16"/>
  <c r="AN16"/>
  <c r="BF16"/>
  <c r="BR16"/>
  <c r="AH16"/>
  <c r="AT16"/>
  <c r="AZ18"/>
  <c r="AN18"/>
  <c r="BF18"/>
  <c r="BR18"/>
  <c r="AH18"/>
  <c r="AT18"/>
  <c r="BL18"/>
  <c r="AB18"/>
  <c r="AT9"/>
  <c r="BL9"/>
  <c r="AZ9"/>
  <c r="AN9"/>
  <c r="AB9"/>
  <c r="BF9"/>
  <c r="BR9"/>
  <c r="AH9"/>
  <c r="BL11"/>
  <c r="AZ11"/>
  <c r="AB11"/>
  <c r="AN11"/>
  <c r="BF11"/>
  <c r="BR11"/>
  <c r="AH11"/>
  <c r="AT11"/>
  <c r="AB15"/>
  <c r="AN15"/>
  <c r="BF15"/>
  <c r="BR15"/>
  <c r="AH15"/>
  <c r="AT15"/>
  <c r="BL15"/>
  <c r="AZ15"/>
  <c r="BL20"/>
  <c r="AZ20"/>
  <c r="AN20"/>
  <c r="BF20"/>
  <c r="BR20"/>
  <c r="AH20"/>
  <c r="AT20"/>
  <c r="AB20"/>
  <c r="AZ22"/>
  <c r="AN22"/>
  <c r="BF22"/>
  <c r="BR22"/>
  <c r="AH22"/>
  <c r="AT22"/>
  <c r="AB22"/>
  <c r="BL22"/>
  <c r="AB23"/>
  <c r="AN23"/>
  <c r="BF23"/>
  <c r="BR23"/>
  <c r="AH23"/>
  <c r="AT23"/>
  <c r="BL23"/>
  <c r="AZ23"/>
  <c r="BL24"/>
  <c r="AZ24"/>
  <c r="AN24"/>
  <c r="BF24"/>
  <c r="BR24"/>
  <c r="AH24"/>
  <c r="AT24"/>
  <c r="AB24"/>
  <c r="AT25"/>
  <c r="BL25"/>
  <c r="AZ25"/>
  <c r="AN25"/>
  <c r="AB25"/>
  <c r="BF25"/>
  <c r="BR25"/>
  <c r="AH25"/>
  <c r="AZ26"/>
  <c r="AN26"/>
  <c r="BF26"/>
  <c r="BR26"/>
  <c r="AH26"/>
  <c r="AT26"/>
  <c r="AB26"/>
  <c r="BL26"/>
  <c r="AB27"/>
  <c r="AN27"/>
  <c r="BF27"/>
  <c r="BR27"/>
  <c r="AH27"/>
  <c r="AT27"/>
  <c r="BL27"/>
  <c r="AZ27"/>
  <c r="BL28"/>
  <c r="AZ28"/>
  <c r="AN28"/>
  <c r="BF28"/>
  <c r="BR28"/>
  <c r="AH28"/>
  <c r="AT28"/>
  <c r="AB28"/>
  <c r="AT29"/>
  <c r="BL29"/>
  <c r="AZ29"/>
  <c r="AN29"/>
  <c r="AB29"/>
  <c r="BF29"/>
  <c r="BR29"/>
  <c r="AH29"/>
  <c r="AZ30"/>
  <c r="AN30"/>
  <c r="BF30"/>
  <c r="BR30"/>
  <c r="AH30"/>
  <c r="AT30"/>
  <c r="AB30"/>
  <c r="BL30"/>
  <c r="AR6" i="2"/>
  <c r="AS6"/>
  <c r="BM20" i="6"/>
  <c r="BL20"/>
  <c r="BK20"/>
  <c r="Z21"/>
  <c r="BM20" i="5"/>
  <c r="BL20"/>
  <c r="BK20"/>
  <c r="Z21"/>
  <c r="BM20" i="4"/>
  <c r="BL20"/>
  <c r="BK20"/>
  <c r="Z21"/>
  <c r="BL20" i="3"/>
  <c r="BK20"/>
  <c r="Z21"/>
  <c r="BM20"/>
  <c r="AU6" i="2"/>
  <c r="BE6"/>
  <c r="AQ6"/>
  <c r="AW6"/>
  <c r="BB6" s="1"/>
  <c r="AP6"/>
  <c r="AV6"/>
  <c r="BM21"/>
  <c r="BL21"/>
  <c r="BK21"/>
  <c r="Z22"/>
  <c r="M29" i="11"/>
  <c r="M9" i="9"/>
  <c r="S17"/>
  <c r="M22" i="8"/>
  <c r="Y34" i="9"/>
  <c r="M30" i="8"/>
  <c r="M19" i="10"/>
  <c r="S19" i="9"/>
  <c r="M10" i="11"/>
  <c r="G12" i="8"/>
  <c r="G28" i="9"/>
  <c r="S16" i="11"/>
  <c r="G20" i="8"/>
  <c r="G11" i="9"/>
  <c r="A24" i="10"/>
  <c r="A17" i="8"/>
  <c r="G28"/>
  <c r="Y26"/>
  <c r="Y21" i="9"/>
  <c r="M11" i="10"/>
  <c r="G27"/>
  <c r="A25" i="8"/>
  <c r="M14"/>
  <c r="S24"/>
  <c r="M15" i="9"/>
  <c r="A25"/>
  <c r="G16" i="10"/>
  <c r="S30"/>
  <c r="Y24" i="11"/>
  <c r="A12" i="8"/>
  <c r="A20"/>
  <c r="A28"/>
  <c r="G15"/>
  <c r="G23"/>
  <c r="M9"/>
  <c r="Y13"/>
  <c r="Y21"/>
  <c r="Y29"/>
  <c r="Y37"/>
  <c r="G10" i="9"/>
  <c r="A12"/>
  <c r="A14"/>
  <c r="G16"/>
  <c r="M18"/>
  <c r="S22"/>
  <c r="M9" i="10"/>
  <c r="Y12"/>
  <c r="S17"/>
  <c r="Y20"/>
  <c r="G24"/>
  <c r="M27"/>
  <c r="Y36"/>
  <c r="Y16" i="11"/>
  <c r="M21"/>
  <c r="S29"/>
  <c r="A13" i="8"/>
  <c r="A21"/>
  <c r="A29"/>
  <c r="G16"/>
  <c r="G24"/>
  <c r="M10"/>
  <c r="M18"/>
  <c r="M26"/>
  <c r="Y22"/>
  <c r="M10" i="9"/>
  <c r="G12"/>
  <c r="M14"/>
  <c r="S18"/>
  <c r="Y20"/>
  <c r="S26"/>
  <c r="Y29"/>
  <c r="S9" i="10"/>
  <c r="M14"/>
  <c r="Y17"/>
  <c r="M22"/>
  <c r="S25"/>
  <c r="Y28"/>
  <c r="Y37"/>
  <c r="M13" i="11"/>
  <c r="S21"/>
  <c r="M26"/>
  <c r="A16" i="8"/>
  <c r="A24"/>
  <c r="G11"/>
  <c r="G19"/>
  <c r="G27"/>
  <c r="S23"/>
  <c r="Y17"/>
  <c r="Y25"/>
  <c r="Y33"/>
  <c r="A8" i="9"/>
  <c r="A11"/>
  <c r="A13"/>
  <c r="G15"/>
  <c r="M19"/>
  <c r="S21"/>
  <c r="Y33"/>
  <c r="G11" i="10"/>
  <c r="S14"/>
  <c r="G19"/>
  <c r="S22"/>
  <c r="Y25"/>
  <c r="M30"/>
  <c r="G10" i="11"/>
  <c r="S13"/>
  <c r="M18"/>
  <c r="Y32"/>
  <c r="A16" i="10"/>
  <c r="A24" i="9"/>
  <c r="A13" i="10"/>
  <c r="A21"/>
  <c r="A29"/>
  <c r="A12" i="11"/>
  <c r="G15"/>
  <c r="A20"/>
  <c r="G23"/>
  <c r="A28"/>
  <c r="A15" i="10"/>
  <c r="A15" i="9"/>
  <c r="A18" i="11"/>
  <c r="A18" i="10"/>
  <c r="A19"/>
  <c r="A19" i="9"/>
  <c r="A22" i="11"/>
  <c r="A22" i="10"/>
  <c r="A23"/>
  <c r="A23" i="9"/>
  <c r="A26" i="11"/>
  <c r="A26" i="10"/>
  <c r="A27"/>
  <c r="A27" i="9"/>
  <c r="A30" i="11"/>
  <c r="A30" i="10"/>
  <c r="G13" i="11"/>
  <c r="G13" i="10"/>
  <c r="G14"/>
  <c r="G14" i="9"/>
  <c r="G17" i="11"/>
  <c r="G17" i="10"/>
  <c r="G18"/>
  <c r="G18" i="9"/>
  <c r="G21" i="11"/>
  <c r="G21" i="10"/>
  <c r="G22"/>
  <c r="G22" i="9"/>
  <c r="G25" i="11"/>
  <c r="G25" i="10"/>
  <c r="G26"/>
  <c r="G26" i="9"/>
  <c r="G29" i="11"/>
  <c r="G29" i="10"/>
  <c r="G30"/>
  <c r="G30" i="9"/>
  <c r="M12" i="11"/>
  <c r="M12" i="10"/>
  <c r="M13"/>
  <c r="M13" i="9"/>
  <c r="M16" i="11"/>
  <c r="M16" i="10"/>
  <c r="M17"/>
  <c r="M17" i="9"/>
  <c r="M20" i="11"/>
  <c r="M20" i="10"/>
  <c r="M21"/>
  <c r="M21" i="9"/>
  <c r="M24" i="11"/>
  <c r="M24" i="10"/>
  <c r="M25"/>
  <c r="M25" i="9"/>
  <c r="M28" i="11"/>
  <c r="M28" i="10"/>
  <c r="M29"/>
  <c r="M29" i="9"/>
  <c r="S11" i="11"/>
  <c r="S11" i="10"/>
  <c r="S12"/>
  <c r="S12" i="9"/>
  <c r="S15" i="11"/>
  <c r="S15" i="10"/>
  <c r="S16"/>
  <c r="S16" i="9"/>
  <c r="S19" i="11"/>
  <c r="S19" i="10"/>
  <c r="S20"/>
  <c r="S20" i="9"/>
  <c r="S23" i="11"/>
  <c r="S23" i="10"/>
  <c r="S24"/>
  <c r="S24" i="9"/>
  <c r="S27" i="11"/>
  <c r="S27" i="10"/>
  <c r="S28"/>
  <c r="S28" i="9"/>
  <c r="Y9" i="11"/>
  <c r="Y9" i="10"/>
  <c r="Y10" i="11"/>
  <c r="Y10" i="10"/>
  <c r="Y11"/>
  <c r="Y11" i="9"/>
  <c r="Y14" i="11"/>
  <c r="Y14" i="10"/>
  <c r="Y15"/>
  <c r="Y15" i="9"/>
  <c r="Y18" i="11"/>
  <c r="Y18" i="10"/>
  <c r="Y19"/>
  <c r="Y19" i="9"/>
  <c r="Y22" i="11"/>
  <c r="Y22" i="10"/>
  <c r="Y23"/>
  <c r="Y23" i="9"/>
  <c r="Y26" i="11"/>
  <c r="Y26" i="10"/>
  <c r="Y27"/>
  <c r="Y27" i="9"/>
  <c r="Y30" i="11"/>
  <c r="Y30" i="10"/>
  <c r="Y31"/>
  <c r="Y31" i="9"/>
  <c r="Y34" i="11"/>
  <c r="Y34" i="10"/>
  <c r="Y35"/>
  <c r="Y35" i="9"/>
  <c r="Y38" i="11"/>
  <c r="Y38" i="10"/>
  <c r="Y39"/>
  <c r="Y39" i="9"/>
  <c r="A8" i="8"/>
  <c r="A18"/>
  <c r="A22"/>
  <c r="A26"/>
  <c r="A30"/>
  <c r="G13"/>
  <c r="G17"/>
  <c r="G21"/>
  <c r="G25"/>
  <c r="G29"/>
  <c r="M11"/>
  <c r="M15"/>
  <c r="M19"/>
  <c r="M23"/>
  <c r="M27"/>
  <c r="S9"/>
  <c r="S13"/>
  <c r="S17"/>
  <c r="S21"/>
  <c r="S25"/>
  <c r="S29"/>
  <c r="Y11"/>
  <c r="Y15"/>
  <c r="Y19"/>
  <c r="Y23"/>
  <c r="Y27"/>
  <c r="Y31"/>
  <c r="Y35"/>
  <c r="Y39"/>
  <c r="S9" i="9"/>
  <c r="S10"/>
  <c r="M11"/>
  <c r="M12"/>
  <c r="S13"/>
  <c r="S14"/>
  <c r="S15"/>
  <c r="Y16"/>
  <c r="Y17"/>
  <c r="Y18"/>
  <c r="A20"/>
  <c r="A21"/>
  <c r="A22"/>
  <c r="G23"/>
  <c r="G24"/>
  <c r="Y25"/>
  <c r="M27"/>
  <c r="A29"/>
  <c r="S30"/>
  <c r="Y37"/>
  <c r="Y16" i="10"/>
  <c r="Y24"/>
  <c r="M26"/>
  <c r="A28"/>
  <c r="S29"/>
  <c r="Y32"/>
  <c r="A11" i="11"/>
  <c r="S12"/>
  <c r="G14"/>
  <c r="Y15"/>
  <c r="M17"/>
  <c r="A19"/>
  <c r="S20"/>
  <c r="G22"/>
  <c r="Y23"/>
  <c r="M25"/>
  <c r="A27"/>
  <c r="S28"/>
  <c r="G30"/>
  <c r="Y35"/>
  <c r="A14"/>
  <c r="A14" i="10"/>
  <c r="A11" i="8"/>
  <c r="A15"/>
  <c r="A19"/>
  <c r="A23"/>
  <c r="A27"/>
  <c r="G10"/>
  <c r="G14"/>
  <c r="G18"/>
  <c r="G22"/>
  <c r="G26"/>
  <c r="G30"/>
  <c r="M12"/>
  <c r="M16"/>
  <c r="M20"/>
  <c r="M24"/>
  <c r="M28"/>
  <c r="S10"/>
  <c r="S14"/>
  <c r="S18"/>
  <c r="S22"/>
  <c r="S26"/>
  <c r="S30"/>
  <c r="Y12"/>
  <c r="Y20"/>
  <c r="Y24"/>
  <c r="Y28"/>
  <c r="Y32"/>
  <c r="Y36"/>
  <c r="Y9" i="9"/>
  <c r="Y10"/>
  <c r="S11"/>
  <c r="Y12"/>
  <c r="Y13"/>
  <c r="Y14"/>
  <c r="A16"/>
  <c r="A17"/>
  <c r="A18"/>
  <c r="G19"/>
  <c r="G20"/>
  <c r="G21"/>
  <c r="M22"/>
  <c r="M23"/>
  <c r="M24"/>
  <c r="A26"/>
  <c r="S27"/>
  <c r="G29"/>
  <c r="Y30"/>
  <c r="Y38"/>
  <c r="S10" i="10"/>
  <c r="G12"/>
  <c r="Y13"/>
  <c r="M15"/>
  <c r="A17"/>
  <c r="S18"/>
  <c r="G20"/>
  <c r="Y21"/>
  <c r="M23"/>
  <c r="A25"/>
  <c r="S26"/>
  <c r="G28"/>
  <c r="Y29"/>
  <c r="Y33"/>
  <c r="S25" i="11"/>
  <c r="G27"/>
  <c r="Y28"/>
  <c r="M30"/>
  <c r="Y36"/>
  <c r="Y6" i="8"/>
  <c r="Y6" i="9"/>
  <c r="Y8" i="8"/>
  <c r="Y8" i="9"/>
  <c r="Y8" i="10"/>
  <c r="Y7" i="9"/>
  <c r="Y6" i="10"/>
  <c r="Y7" i="8"/>
  <c r="Y7" i="10"/>
  <c r="S8"/>
  <c r="S6"/>
  <c r="S8" i="9"/>
  <c r="S7" i="8"/>
  <c r="S7" i="9"/>
  <c r="S7" i="10"/>
  <c r="S6" i="9"/>
  <c r="S6" i="8"/>
  <c r="S8"/>
  <c r="M8" i="10"/>
  <c r="M6" i="8"/>
  <c r="M8"/>
  <c r="M7" i="9"/>
  <c r="M8"/>
  <c r="M6" i="10"/>
  <c r="M6" i="11"/>
  <c r="M7" i="8"/>
  <c r="M7" i="10"/>
  <c r="G7"/>
  <c r="G7" i="8"/>
  <c r="G6" i="11"/>
  <c r="G7"/>
  <c r="G8" i="8"/>
  <c r="G6" i="9"/>
  <c r="G6" i="10"/>
  <c r="G8"/>
  <c r="G8" i="11"/>
  <c r="A8" i="10"/>
  <c r="A6" i="8"/>
  <c r="A6" i="9"/>
  <c r="A6" i="10"/>
  <c r="A7" i="8"/>
  <c r="A7" i="9"/>
  <c r="A7" i="10"/>
  <c r="A9" i="11"/>
  <c r="A10" i="9"/>
  <c r="G9" i="10"/>
  <c r="G9" i="9"/>
  <c r="G9" i="11"/>
  <c r="A10"/>
  <c r="A10" i="8"/>
  <c r="A9" i="10"/>
  <c r="A9" i="9"/>
  <c r="I11" i="1"/>
  <c r="I10"/>
  <c r="I9"/>
  <c r="I8"/>
  <c r="BR4" i="12" l="1"/>
  <c r="C13" s="1"/>
  <c r="AH4"/>
  <c r="BF4"/>
  <c r="AY6" i="2"/>
  <c r="BA6"/>
  <c r="AT6"/>
  <c r="AZ6" s="1"/>
  <c r="BM21" i="6"/>
  <c r="BL21"/>
  <c r="BK21"/>
  <c r="Z22"/>
  <c r="BM21" i="5"/>
  <c r="BL21"/>
  <c r="BK21"/>
  <c r="Z22"/>
  <c r="BM21" i="4"/>
  <c r="BL21"/>
  <c r="BK21"/>
  <c r="Z22"/>
  <c r="BL21" i="3"/>
  <c r="BK21"/>
  <c r="Z22"/>
  <c r="BM21"/>
  <c r="BI6" i="2"/>
  <c r="BL6" s="1"/>
  <c r="BJ6"/>
  <c r="BM6" s="1"/>
  <c r="BH6"/>
  <c r="BK6" s="1"/>
  <c r="BM22"/>
  <c r="BL22"/>
  <c r="BK22"/>
  <c r="Z23"/>
  <c r="I13" i="1"/>
  <c r="BC6" i="2" l="1"/>
  <c r="BD6" s="1"/>
  <c r="V6" s="1"/>
  <c r="H6" i="12" s="1"/>
  <c r="I6" s="1"/>
  <c r="C8"/>
  <c r="BY8" s="1"/>
  <c r="C10"/>
  <c r="BY10" s="1"/>
  <c r="BY13"/>
  <c r="V7" i="2"/>
  <c r="H7" i="12" s="1"/>
  <c r="BM22" i="6"/>
  <c r="BL22"/>
  <c r="BK22"/>
  <c r="Z23"/>
  <c r="BM22" i="5"/>
  <c r="BL22"/>
  <c r="BK22"/>
  <c r="Z23"/>
  <c r="BM22" i="4"/>
  <c r="BL22"/>
  <c r="BK22"/>
  <c r="Z23"/>
  <c r="BL22" i="3"/>
  <c r="BK22"/>
  <c r="Z23"/>
  <c r="BM22"/>
  <c r="BM23" i="2"/>
  <c r="BL23"/>
  <c r="BK23"/>
  <c r="Z24"/>
  <c r="U6" l="1"/>
  <c r="AN6" i="12"/>
  <c r="AT6"/>
  <c r="I7"/>
  <c r="AB6"/>
  <c r="BM23" i="6"/>
  <c r="BL23"/>
  <c r="BK23"/>
  <c r="Z24"/>
  <c r="BM23" i="5"/>
  <c r="BL23"/>
  <c r="BK23"/>
  <c r="Z24"/>
  <c r="BM23" i="4"/>
  <c r="BL23"/>
  <c r="BK23"/>
  <c r="Z24"/>
  <c r="BL23" i="3"/>
  <c r="BK23"/>
  <c r="Z24"/>
  <c r="BM23"/>
  <c r="BM24" i="2"/>
  <c r="BL24"/>
  <c r="BK24"/>
  <c r="Z25"/>
  <c r="AB7" i="12" l="1"/>
  <c r="AB4" s="1"/>
  <c r="C6" s="1"/>
  <c r="BY6" s="1"/>
  <c r="AN7"/>
  <c r="AN4" s="1"/>
  <c r="C11" s="1"/>
  <c r="BY11" s="1"/>
  <c r="AT4"/>
  <c r="C7" s="1"/>
  <c r="BY7" s="1"/>
  <c r="BL7"/>
  <c r="AZ7"/>
  <c r="BM24" i="6"/>
  <c r="BL24"/>
  <c r="BK24"/>
  <c r="Z25"/>
  <c r="BM24" i="5"/>
  <c r="BL24"/>
  <c r="BK24"/>
  <c r="Z25"/>
  <c r="BM24" i="4"/>
  <c r="BL24"/>
  <c r="BK24"/>
  <c r="Z25"/>
  <c r="BL24" i="3"/>
  <c r="BK24"/>
  <c r="Z25"/>
  <c r="BM24"/>
  <c r="BM25" i="2"/>
  <c r="BL25"/>
  <c r="BK25"/>
  <c r="Z26"/>
  <c r="BL4" i="12" l="1"/>
  <c r="C12" s="1"/>
  <c r="BY12" s="1"/>
  <c r="AZ4"/>
  <c r="C9" s="1"/>
  <c r="BY9" s="1"/>
  <c r="BM25" i="6"/>
  <c r="BL25"/>
  <c r="BK25"/>
  <c r="Z26"/>
  <c r="BM25" i="5"/>
  <c r="BL25"/>
  <c r="BK25"/>
  <c r="Z26"/>
  <c r="BM25" i="4"/>
  <c r="BL25"/>
  <c r="BK25"/>
  <c r="Z26"/>
  <c r="BL25" i="3"/>
  <c r="BK25"/>
  <c r="Z26"/>
  <c r="BM25"/>
  <c r="BM26" i="2"/>
  <c r="BL26"/>
  <c r="BK26"/>
  <c r="Z27"/>
  <c r="D13" i="12" l="1"/>
  <c r="D10"/>
  <c r="D8"/>
  <c r="D7"/>
  <c r="D9"/>
  <c r="D11"/>
  <c r="D6"/>
  <c r="D12"/>
  <c r="BM26" i="6"/>
  <c r="BL26"/>
  <c r="BK26"/>
  <c r="Z27"/>
  <c r="BM26" i="5"/>
  <c r="BL26"/>
  <c r="BK26"/>
  <c r="Z27"/>
  <c r="BM26" i="4"/>
  <c r="BL26"/>
  <c r="BK26"/>
  <c r="Z27"/>
  <c r="BL26" i="3"/>
  <c r="BK26"/>
  <c r="Z27"/>
  <c r="BM26"/>
  <c r="BM27" i="2"/>
  <c r="BL27"/>
  <c r="BK27"/>
  <c r="Z28"/>
  <c r="BM27" i="6" l="1"/>
  <c r="BL27"/>
  <c r="BK27"/>
  <c r="Z28"/>
  <c r="BM27" i="5"/>
  <c r="BL27"/>
  <c r="BK27"/>
  <c r="Z28"/>
  <c r="BM27" i="4"/>
  <c r="BL27"/>
  <c r="BK27"/>
  <c r="Z28"/>
  <c r="BL27" i="3"/>
  <c r="BK27"/>
  <c r="Z28"/>
  <c r="BM27"/>
  <c r="BM28" i="2"/>
  <c r="BL28"/>
  <c r="BK28"/>
  <c r="Z29"/>
  <c r="BM28" i="6" l="1"/>
  <c r="BL28"/>
  <c r="BK28"/>
  <c r="Z29"/>
  <c r="BM28" i="5"/>
  <c r="BL28"/>
  <c r="BK28"/>
  <c r="Z29"/>
  <c r="BM28" i="4"/>
  <c r="BL28"/>
  <c r="BK28"/>
  <c r="Z29"/>
  <c r="BL28" i="3"/>
  <c r="BK28"/>
  <c r="Z29"/>
  <c r="BM28"/>
  <c r="BM29" i="2"/>
  <c r="BL29"/>
  <c r="BK29"/>
  <c r="Z30"/>
  <c r="Z31" s="1"/>
  <c r="Z32" l="1"/>
  <c r="BK31"/>
  <c r="BM31"/>
  <c r="BL31"/>
  <c r="BM29" i="6"/>
  <c r="BL29"/>
  <c r="BK29"/>
  <c r="Z30"/>
  <c r="Z31" s="1"/>
  <c r="BM29" i="5"/>
  <c r="BL29"/>
  <c r="BK29"/>
  <c r="Z30"/>
  <c r="BM29" i="4"/>
  <c r="BL29"/>
  <c r="BK29"/>
  <c r="Z30"/>
  <c r="BL29" i="3"/>
  <c r="BK29"/>
  <c r="Z30"/>
  <c r="BM29"/>
  <c r="BM30" i="2"/>
  <c r="BL30"/>
  <c r="BK30"/>
  <c r="Z33" l="1"/>
  <c r="BK32"/>
  <c r="BM32"/>
  <c r="BL32"/>
  <c r="Z32" i="6"/>
  <c r="BL31"/>
  <c r="BM31"/>
  <c r="BK31"/>
  <c r="BM30"/>
  <c r="BL30"/>
  <c r="BK30"/>
  <c r="BM30" i="5"/>
  <c r="BL30"/>
  <c r="BK30"/>
  <c r="BM30" i="4"/>
  <c r="BL30"/>
  <c r="BK30"/>
  <c r="BL30" i="3"/>
  <c r="BK30"/>
  <c r="BM30"/>
  <c r="Z34" i="2" l="1"/>
  <c r="BK33"/>
  <c r="BM33"/>
  <c r="BL33"/>
  <c r="Z33" i="6"/>
  <c r="BL32"/>
  <c r="BK32"/>
  <c r="BM32"/>
  <c r="BK34" i="2" l="1"/>
  <c r="BL34"/>
  <c r="BM34"/>
  <c r="Z35"/>
  <c r="Z34" i="6"/>
  <c r="BK33"/>
  <c r="BL33"/>
  <c r="BM33"/>
  <c r="Z36" i="2" l="1"/>
  <c r="BL35"/>
  <c r="BM35"/>
  <c r="BK35"/>
  <c r="BL34" i="6"/>
  <c r="BK34"/>
  <c r="Z35"/>
  <c r="BM34"/>
  <c r="BK36" i="2" l="1"/>
  <c r="Z37"/>
  <c r="BL36"/>
  <c r="BM36"/>
  <c r="BK35" i="6"/>
  <c r="BL35"/>
  <c r="BM35"/>
  <c r="Z36"/>
  <c r="Z38" i="2" l="1"/>
  <c r="BL37"/>
  <c r="BM37"/>
  <c r="BK37"/>
  <c r="BM36" i="6"/>
  <c r="BL36"/>
  <c r="BK36"/>
  <c r="Z37"/>
  <c r="BK38" i="2" l="1"/>
  <c r="Z39"/>
  <c r="BL38"/>
  <c r="BM38"/>
  <c r="BM37" i="6"/>
  <c r="BK37"/>
  <c r="Z38"/>
  <c r="BL37"/>
  <c r="Z40" i="2" l="1"/>
  <c r="BL39"/>
  <c r="BM39"/>
  <c r="BK39"/>
  <c r="BM38" i="6"/>
  <c r="BL38"/>
  <c r="BK38"/>
  <c r="Z39"/>
  <c r="Z40" s="1"/>
  <c r="Z41" l="1"/>
  <c r="BM40"/>
  <c r="BL40"/>
  <c r="BK40"/>
  <c r="BK40" i="2"/>
  <c r="BL40"/>
  <c r="BM40"/>
  <c r="BM39" i="6"/>
  <c r="BL39"/>
  <c r="BK39"/>
  <c r="Z42" l="1"/>
  <c r="BK41"/>
  <c r="BL41"/>
  <c r="BM41"/>
  <c r="Z43" l="1"/>
  <c r="BK42"/>
  <c r="BL42"/>
  <c r="BM42"/>
  <c r="BL43" l="1"/>
  <c r="BM43"/>
  <c r="Z44"/>
  <c r="BK43"/>
  <c r="BM44" l="1"/>
  <c r="Z45"/>
  <c r="BL44"/>
  <c r="BK44"/>
  <c r="BK45" l="1"/>
  <c r="BM45"/>
  <c r="Z46"/>
  <c r="BL45"/>
  <c r="BL46" l="1"/>
  <c r="BM46"/>
  <c r="Z47"/>
  <c r="BK46"/>
  <c r="BM47" l="1"/>
  <c r="Z48"/>
  <c r="BL47"/>
  <c r="BK47"/>
  <c r="BM48" l="1"/>
  <c r="BL48"/>
  <c r="BK48"/>
  <c r="Z49"/>
  <c r="Z50" l="1"/>
  <c r="BK49"/>
  <c r="BL49"/>
  <c r="BM49"/>
  <c r="BM50" l="1"/>
  <c r="BL50"/>
  <c r="BK50"/>
</calcChain>
</file>

<file path=xl/sharedStrings.xml><?xml version="1.0" encoding="utf-8"?>
<sst xmlns="http://schemas.openxmlformats.org/spreadsheetml/2006/main" count="730" uniqueCount="254">
  <si>
    <t>StČ</t>
  </si>
  <si>
    <t>st.</t>
  </si>
  <si>
    <t>Příjmení a Jméno</t>
  </si>
  <si>
    <t>Soutěžící</t>
  </si>
  <si>
    <t>Oblast</t>
  </si>
  <si>
    <t>Měřený trénink</t>
  </si>
  <si>
    <t>Body celkem</t>
  </si>
  <si>
    <t>Pořadí</t>
  </si>
  <si>
    <t>číslo</t>
  </si>
  <si>
    <t>čas</t>
  </si>
  <si>
    <t>tr. body</t>
  </si>
  <si>
    <t>St.č.</t>
  </si>
  <si>
    <t>TB</t>
  </si>
  <si>
    <t>Čas</t>
  </si>
  <si>
    <t>Kategorie</t>
  </si>
  <si>
    <t>M1</t>
  </si>
  <si>
    <t>M2</t>
  </si>
  <si>
    <t>M3</t>
  </si>
  <si>
    <t>M4</t>
  </si>
  <si>
    <t>M5</t>
  </si>
  <si>
    <t>Celkem</t>
  </si>
  <si>
    <t>JM</t>
  </si>
  <si>
    <t>ŠVAJDA Vojtěch</t>
  </si>
  <si>
    <t>SČ</t>
  </si>
  <si>
    <t>KOLÁŘ Jakub</t>
  </si>
  <si>
    <t>JČ</t>
  </si>
  <si>
    <t>DVOŘÁK Matěj</t>
  </si>
  <si>
    <t>SM</t>
  </si>
  <si>
    <t>ZONKOVÁ Ema</t>
  </si>
  <si>
    <t>ŠVAJDOVÁ Bára</t>
  </si>
  <si>
    <t>ŠVAJDOVÁ Eliška</t>
  </si>
  <si>
    <t>NOVOTNÁ Karolína</t>
  </si>
  <si>
    <t>BOHAČÍK Tomáš</t>
  </si>
  <si>
    <t>PÍŠOVÁ Adéla</t>
  </si>
  <si>
    <t>ČAPEK Tomáš</t>
  </si>
  <si>
    <t>Pha</t>
  </si>
  <si>
    <t>ROKOSOVÁ Jana</t>
  </si>
  <si>
    <t>VONGREJ Tomáš</t>
  </si>
  <si>
    <t>KALOUSEK Jindřich</t>
  </si>
  <si>
    <t>ŠPANĚL Jan</t>
  </si>
  <si>
    <t>NOVOTNÝ Petr</t>
  </si>
  <si>
    <t>SLAVÍKOVÁ Anežka</t>
  </si>
  <si>
    <t>STARÝ Tomáš</t>
  </si>
  <si>
    <t>ZVÍŘECÍ Adam</t>
  </si>
  <si>
    <t>ČAPKOVÁ Tereza</t>
  </si>
  <si>
    <t>PÍŠOVÁ Natálie</t>
  </si>
  <si>
    <t>PODLIPSKÁ Kristýna</t>
  </si>
  <si>
    <t>STŘEDA František</t>
  </si>
  <si>
    <t>ZVÍŘECÍ Matyáš</t>
  </si>
  <si>
    <t>BLAŽÍČEK František</t>
  </si>
  <si>
    <t>František Blažíček</t>
  </si>
  <si>
    <t>LOCHMAN Martin</t>
  </si>
  <si>
    <t>PODLIPSKÝ Petr</t>
  </si>
  <si>
    <t>PODLIPSKÁ Lucie</t>
  </si>
  <si>
    <t>ŠVAJDOVÁ Berenika</t>
  </si>
  <si>
    <t>STARÁ Petra</t>
  </si>
  <si>
    <t>PODLIPSKÝ Vojtěch</t>
  </si>
  <si>
    <t>STŘEDA Adam</t>
  </si>
  <si>
    <t>DVOŘÁČEK Tomáš</t>
  </si>
  <si>
    <t>BODINEK Lukáš</t>
  </si>
  <si>
    <t>SLAVÍKOVÁ Eliška</t>
  </si>
  <si>
    <t>ZČ</t>
  </si>
  <si>
    <t>Minikáry Jablonec</t>
  </si>
  <si>
    <t>TEJKLOVÁ Kristýna</t>
  </si>
  <si>
    <t>KYŠKOVÁ Eliška</t>
  </si>
  <si>
    <t>NEVOSAD Filip</t>
  </si>
  <si>
    <t>NEVLUD Martin</t>
  </si>
  <si>
    <t>BODINEK Tomáš</t>
  </si>
  <si>
    <t>ŠIMŮNEK Jan</t>
  </si>
  <si>
    <t>POSPÍCHALOVÁ Petra</t>
  </si>
  <si>
    <t>KOLÁŘ Pavel</t>
  </si>
  <si>
    <t>VČ</t>
  </si>
  <si>
    <t>KOLÁŘ Petr</t>
  </si>
  <si>
    <t>MIKSA Jakub</t>
  </si>
  <si>
    <t>MIKSOVÁ Michaela</t>
  </si>
  <si>
    <t>PAŘÍZEK Luboš</t>
  </si>
  <si>
    <t>DVOŘÁČEK Jan</t>
  </si>
  <si>
    <t>HYNEK Jan</t>
  </si>
  <si>
    <t>DVOŘÁČEK Václav</t>
  </si>
  <si>
    <t>LYSÁČEK Zdeněk</t>
  </si>
  <si>
    <t>FÖRSTER Jan</t>
  </si>
  <si>
    <t>ZVÍŘECÍ Petr</t>
  </si>
  <si>
    <t>POSPÍCHAL Luděk</t>
  </si>
  <si>
    <t>ČERNÝ Tomáš</t>
  </si>
  <si>
    <t>UHLÍŘ Petr</t>
  </si>
  <si>
    <t>PAŘÍZEK Martin</t>
  </si>
  <si>
    <t>VOLESKÝ Tomáš</t>
  </si>
  <si>
    <t>STŘEDA Martin</t>
  </si>
  <si>
    <t>CHARVÁT Marek</t>
  </si>
  <si>
    <t>BOHAČÍK Antonín</t>
  </si>
  <si>
    <t>ZONEK Petr</t>
  </si>
  <si>
    <t>ČERNÝ Radek</t>
  </si>
  <si>
    <t>SYROVÝ Stanislav</t>
  </si>
  <si>
    <t>ŠVAJDA Zbyněk</t>
  </si>
  <si>
    <t>MELŠA Petr</t>
  </si>
  <si>
    <t>HYNEK Lukáš</t>
  </si>
  <si>
    <t>STARTOVNÍ  LISTINA</t>
  </si>
  <si>
    <t>Místo  -  datum</t>
  </si>
  <si>
    <t>Název závodu</t>
  </si>
  <si>
    <t>MĚŘENÝ  TRÉNINK</t>
  </si>
  <si>
    <t>KATEGORIE  M 5</t>
  </si>
  <si>
    <t>KATEGORIE  M 4</t>
  </si>
  <si>
    <t>KATEGORIE  M 3</t>
  </si>
  <si>
    <t>KATEGORIE  M 2</t>
  </si>
  <si>
    <t>KATEGORIE  M 1</t>
  </si>
  <si>
    <t>Kategorie M 1</t>
  </si>
  <si>
    <t>Kategorie M 2</t>
  </si>
  <si>
    <t>Kategorie M 3</t>
  </si>
  <si>
    <t>Kategorie M 4</t>
  </si>
  <si>
    <t>Kategorie M 5</t>
  </si>
  <si>
    <t>.</t>
  </si>
  <si>
    <t>Ředitel závodu:</t>
  </si>
  <si>
    <t>Sportovní komisař:</t>
  </si>
  <si>
    <t>Technický komisař:</t>
  </si>
  <si>
    <t>MIN</t>
  </si>
  <si>
    <t>MAX</t>
  </si>
  <si>
    <t>MINa</t>
  </si>
  <si>
    <t>MAXa</t>
  </si>
  <si>
    <t>MAXs6</t>
  </si>
  <si>
    <t>MAX6</t>
  </si>
  <si>
    <t>MAX9</t>
  </si>
  <si>
    <t>MIN9</t>
  </si>
  <si>
    <t>TB6</t>
  </si>
  <si>
    <t>A</t>
  </si>
  <si>
    <t>sA</t>
  </si>
  <si>
    <t>B</t>
  </si>
  <si>
    <t>C</t>
  </si>
  <si>
    <t>Systém</t>
  </si>
  <si>
    <t>K</t>
  </si>
  <si>
    <t>L</t>
  </si>
  <si>
    <t>M</t>
  </si>
  <si>
    <t>LEXA Jan</t>
  </si>
  <si>
    <t>PODLIPSKÁ Rozálie</t>
  </si>
  <si>
    <t>ČERVENÝ Stanislav</t>
  </si>
  <si>
    <t>PATKOVÁ Karolína</t>
  </si>
  <si>
    <t>SLK Team Albrechtice</t>
  </si>
  <si>
    <t>Jméno</t>
  </si>
  <si>
    <t>Soutěřící</t>
  </si>
  <si>
    <t>Obl.</t>
  </si>
  <si>
    <t>Super A</t>
  </si>
  <si>
    <t>JAGRIK Jan</t>
  </si>
  <si>
    <t>Střední Čechy</t>
  </si>
  <si>
    <t>Severní Morava</t>
  </si>
  <si>
    <t>Jižní Čechy</t>
  </si>
  <si>
    <t>Severní Čechy</t>
  </si>
  <si>
    <t>Jižní Morava</t>
  </si>
  <si>
    <t>Východní Čechy</t>
  </si>
  <si>
    <t>Praha</t>
  </si>
  <si>
    <t>Západní Čechy</t>
  </si>
  <si>
    <t>Body</t>
  </si>
  <si>
    <t>Oblastní družstva</t>
  </si>
  <si>
    <t>KOLÁŘOVÁ Štěpánka</t>
  </si>
  <si>
    <t>BALÍK Vendelín</t>
  </si>
  <si>
    <t>FÖRSTER Marek</t>
  </si>
  <si>
    <t>KLAPAČOVÁ Michaela</t>
  </si>
  <si>
    <t>MELŠA Jan</t>
  </si>
  <si>
    <t>Minikárklub Olšany v AČR</t>
  </si>
  <si>
    <t>Minikáry Libeř klub v AČR</t>
  </si>
  <si>
    <t>Minikárklub Mimoň v AČR</t>
  </si>
  <si>
    <t>Auto klub Velešín v AČR</t>
  </si>
  <si>
    <t>LIBRA Miroslav</t>
  </si>
  <si>
    <t>M+T MINIKÁR KLUB V AČR</t>
  </si>
  <si>
    <t>ÚAMK - AMK Škoda</t>
  </si>
  <si>
    <t>MK Hlubočky v AČR</t>
  </si>
  <si>
    <t>KM Litoměřice v AČR</t>
  </si>
  <si>
    <t>AMK Lipno v AČR</t>
  </si>
  <si>
    <t>AK ČR Rožnov p/R. v AČR</t>
  </si>
  <si>
    <t>SK minikáry Havířov v AČR</t>
  </si>
  <si>
    <t>TORA Minikár Team Doksy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</si>
  <si>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Calibri"/>
        <family val="2"/>
        <charset val="238"/>
        <scheme val="minor"/>
      </rPr>
      <t>Název závodu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</si>
  <si>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Calibri"/>
        <family val="2"/>
        <charset val="238"/>
        <scheme val="minor"/>
      </rPr>
      <t>Místo a datum</t>
    </r>
  </si>
  <si>
    <t xml:space="preserve">Pro systém „A“ </t>
  </si>
  <si>
    <t>Seznam jezdců dle kategorií a pořadí na startu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</si>
  <si>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Calibri"/>
        <family val="2"/>
        <charset val="238"/>
        <scheme val="minor"/>
      </rPr>
      <t>Startovní číslo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</si>
  <si>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Calibri"/>
        <family val="2"/>
        <charset val="238"/>
        <scheme val="minor"/>
      </rPr>
      <t>Příjmení + jméno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</si>
  <si>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Calibri"/>
        <family val="2"/>
        <charset val="238"/>
        <scheme val="minor"/>
      </rPr>
      <t>Soutěžící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</si>
  <si>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Calibri"/>
        <family val="2"/>
        <charset val="238"/>
        <scheme val="minor"/>
      </rPr>
      <t>Oblast</t>
    </r>
  </si>
  <si>
    <t>Zapisovat čas a trestné body</t>
  </si>
  <si>
    <t>List "ABC"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</si>
  <si>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</si>
  <si>
    <t>List "Seznam"</t>
  </si>
  <si>
    <r>
      <rPr>
        <b/>
        <sz val="12"/>
        <color theme="1"/>
        <rFont val="Calibri"/>
        <family val="2"/>
        <charset val="238"/>
        <scheme val="minor"/>
      </rPr>
      <t>Listy "Tr, 1j, 2j, 3j"</t>
    </r>
    <r>
      <rPr>
        <sz val="12"/>
        <color theme="1"/>
        <rFont val="Calibri"/>
        <family val="2"/>
        <charset val="238"/>
        <scheme val="minor"/>
      </rPr>
      <t xml:space="preserve"> – průběh závodu</t>
    </r>
  </si>
  <si>
    <r>
      <t xml:space="preserve">Při systému „A“ nezapisovat do listu </t>
    </r>
    <r>
      <rPr>
        <sz val="12"/>
        <color rgb="FFFF0000"/>
        <rFont val="Calibri"/>
        <family val="2"/>
        <charset val="238"/>
        <scheme val="minor"/>
      </rPr>
      <t>"1j"</t>
    </r>
    <r>
      <rPr>
        <sz val="12"/>
        <color theme="1"/>
        <rFont val="Calibri"/>
        <family val="2"/>
        <charset val="238"/>
        <scheme val="minor"/>
      </rPr>
      <t xml:space="preserve"> ale až 2j a 3j</t>
    </r>
  </si>
  <si>
    <t>Výsledky tisk z listů „M1 - M5“</t>
  </si>
  <si>
    <t>Předtřipravené</t>
  </si>
  <si>
    <t>Vymazat startovní číslo</t>
  </si>
  <si>
    <t>Seřadit od největšího k nejmenšímu</t>
  </si>
  <si>
    <r>
      <rPr>
        <b/>
        <sz val="11"/>
        <color theme="1"/>
        <rFont val="Calibri"/>
        <family val="2"/>
        <charset val="238"/>
        <scheme val="minor"/>
      </rPr>
      <t>Filtry čísel</t>
    </r>
    <r>
      <rPr>
        <sz val="11"/>
        <color theme="1"/>
        <rFont val="Calibri"/>
        <family val="2"/>
        <charset val="238"/>
        <scheme val="minor"/>
      </rPr>
      <t xml:space="preserve"> bez položky "Prázdné"</t>
    </r>
  </si>
  <si>
    <t>Startovní listina je připravena</t>
  </si>
  <si>
    <t>Listy "M1 - M5"</t>
  </si>
  <si>
    <t>Manuál Strtovka ABC</t>
  </si>
  <si>
    <t>filtr – A, B, C nebo Super A</t>
  </si>
  <si>
    <t>MIČÍK Adam</t>
  </si>
  <si>
    <t>CIHLÁŘ Tomáš</t>
  </si>
  <si>
    <t>FATUR Adam</t>
  </si>
  <si>
    <t>PAŘÍZEK Josef</t>
  </si>
  <si>
    <t>ZONKOVÁ Ina</t>
  </si>
  <si>
    <t>V listech „M..“ skrýt sloupce I, J, K, L</t>
  </si>
  <si>
    <t>Do  buněk nezapisovat.</t>
  </si>
  <si>
    <t>Do pdf – úvodní list ABC+ „M1 - M5“ při MČR "Družstva"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</si>
  <si>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Calibri"/>
        <family val="2"/>
        <charset val="238"/>
        <scheme val="minor"/>
      </rPr>
      <t>TK, SK, ŘZ (řádek 30)</t>
    </r>
  </si>
  <si>
    <t>UHLÍŘOVÁ Mia</t>
  </si>
  <si>
    <t>KLAPAČOVÁ Martina</t>
  </si>
  <si>
    <t>ČERVENÝ Jakub</t>
  </si>
  <si>
    <t>ČERVENÁ Veronika</t>
  </si>
  <si>
    <t>MT Pegas Praha</t>
  </si>
  <si>
    <t>Zdeněk Švajda</t>
  </si>
  <si>
    <t>Vrchy - Věcov</t>
  </si>
  <si>
    <t>ŠRÁMKOVÁ Amélie</t>
  </si>
  <si>
    <t>ŠRÁMEK Antonín</t>
  </si>
  <si>
    <t>ŠRÁMEK Petr</t>
  </si>
  <si>
    <t>DVOŘÁKOVÁ Tereza</t>
  </si>
  <si>
    <t>KUČEROVÁ Michaela</t>
  </si>
  <si>
    <t>VAVRUŠKA Jiří</t>
  </si>
  <si>
    <t>JAGRIKOVÁ Aneta</t>
  </si>
  <si>
    <t>HERCÍK Martin</t>
  </si>
  <si>
    <t>Zděněk Švajda</t>
  </si>
  <si>
    <t xml:space="preserve">MELŠA Adam </t>
  </si>
  <si>
    <t>MK Náchod v ÚAMK</t>
  </si>
  <si>
    <t>HOLUB Teodor</t>
  </si>
  <si>
    <t>FRELICHOVÁ Alice</t>
  </si>
  <si>
    <t>BLAŽÍČEK Adam</t>
  </si>
  <si>
    <t>FÖRSTER Josef</t>
  </si>
  <si>
    <t>PATKOVÁ Tereza</t>
  </si>
  <si>
    <t>JAROLÍMOVÁ Beata</t>
  </si>
  <si>
    <t>Racing Art Vamberk</t>
  </si>
  <si>
    <t>ČERVENÁ Ema</t>
  </si>
  <si>
    <t>KADLECOVÁ Sandra</t>
  </si>
  <si>
    <t>BALÍK Ferdinat</t>
  </si>
  <si>
    <t>JUDA René</t>
  </si>
  <si>
    <t>JUDA Jan</t>
  </si>
  <si>
    <t>DVOŘÁČEK Jíří</t>
  </si>
  <si>
    <t>ŠVAJDA Zděnek</t>
  </si>
  <si>
    <t>Zděnek Švajda</t>
  </si>
  <si>
    <t>MYŠÁK Jíří</t>
  </si>
  <si>
    <t>KILNÁROVÁ Barbora</t>
  </si>
  <si>
    <t>TEJKL Jan</t>
  </si>
  <si>
    <t>DOSTÁL Aleš</t>
  </si>
  <si>
    <t>ZAHRÁDKOVÁ Tereza</t>
  </si>
  <si>
    <t>CEPÁK Kryštof</t>
  </si>
  <si>
    <t xml:space="preserve">DTC-Český Krumlov </t>
  </si>
  <si>
    <t>RUBNER David</t>
  </si>
  <si>
    <t xml:space="preserve">KUČEROVÁ Adriana </t>
  </si>
  <si>
    <t>Karolína Kučerová</t>
  </si>
  <si>
    <t>KYTKA Matiáš</t>
  </si>
  <si>
    <t xml:space="preserve">KEJVAL Jan </t>
  </si>
  <si>
    <t>FIALKA MICHAL</t>
  </si>
  <si>
    <t xml:space="preserve">MFK Ostrov </t>
  </si>
  <si>
    <t>VOJÍKOVÁ Veronika</t>
  </si>
  <si>
    <t>VOJÍK Vojta</t>
  </si>
  <si>
    <t>Lajner Matěj</t>
  </si>
  <si>
    <t>Lysáčková Zdenka</t>
  </si>
  <si>
    <t>Sm</t>
  </si>
  <si>
    <t>D</t>
  </si>
</sst>
</file>

<file path=xl/styles.xml><?xml version="1.0" encoding="utf-8"?>
<styleSheet xmlns="http://schemas.openxmlformats.org/spreadsheetml/2006/main">
  <numFmts count="2">
    <numFmt numFmtId="164" formatCode="0.000000000000"/>
    <numFmt numFmtId="165" formatCode="0.0000000000000"/>
  </numFmts>
  <fonts count="26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sz val="6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4" tint="0.39997558519241921"/>
      </left>
      <right/>
      <top/>
      <bottom style="thin">
        <color indexed="64"/>
      </bottom>
      <diagonal/>
    </border>
    <border>
      <left/>
      <right style="thin">
        <color theme="4" tint="0.39997558519241921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1">
    <xf numFmtId="0" fontId="0" fillId="0" borderId="0" xfId="0"/>
    <xf numFmtId="2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0" fillId="6" borderId="0" xfId="0" applyFill="1" applyAlignment="1">
      <alignment vertical="center"/>
    </xf>
    <xf numFmtId="0" fontId="0" fillId="0" borderId="1" xfId="0" applyBorder="1"/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9" borderId="0" xfId="0" applyFill="1" applyAlignment="1">
      <alignment vertical="center"/>
    </xf>
    <xf numFmtId="2" fontId="1" fillId="0" borderId="1" xfId="0" applyNumberFormat="1" applyFont="1" applyBorder="1"/>
    <xf numFmtId="0" fontId="1" fillId="0" borderId="1" xfId="0" applyFont="1" applyBorder="1"/>
    <xf numFmtId="0" fontId="0" fillId="10" borderId="0" xfId="0" applyFill="1" applyAlignment="1">
      <alignment vertical="center"/>
    </xf>
    <xf numFmtId="0" fontId="0" fillId="0" borderId="0" xfId="0" applyAlignment="1"/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12" borderId="1" xfId="0" applyFont="1" applyFill="1" applyBorder="1"/>
    <xf numFmtId="0" fontId="9" fillId="0" borderId="0" xfId="0" applyFont="1"/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Border="1"/>
    <xf numFmtId="0" fontId="3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/>
    <xf numFmtId="0" fontId="4" fillId="0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4" xfId="0" applyBorder="1"/>
    <xf numFmtId="0" fontId="7" fillId="0" borderId="0" xfId="0" applyFont="1" applyBorder="1" applyAlignment="1">
      <alignment vertical="center"/>
    </xf>
    <xf numFmtId="0" fontId="0" fillId="13" borderId="0" xfId="0" applyFill="1" applyAlignment="1"/>
    <xf numFmtId="0" fontId="0" fillId="11" borderId="0" xfId="0" applyFill="1" applyAlignment="1"/>
    <xf numFmtId="0" fontId="7" fillId="0" borderId="0" xfId="0" applyFont="1" applyAlignment="1"/>
    <xf numFmtId="0" fontId="8" fillId="0" borderId="0" xfId="0" applyFont="1" applyAlignment="1">
      <alignment vertical="center"/>
    </xf>
    <xf numFmtId="0" fontId="0" fillId="14" borderId="0" xfId="0" applyFill="1"/>
    <xf numFmtId="164" fontId="0" fillId="11" borderId="0" xfId="0" applyNumberFormat="1" applyFill="1" applyAlignment="1"/>
    <xf numFmtId="1" fontId="0" fillId="0" borderId="0" xfId="0" applyNumberFormat="1" applyFill="1" applyAlignment="1"/>
    <xf numFmtId="0" fontId="0" fillId="14" borderId="0" xfId="0" applyFill="1" applyAlignment="1">
      <alignment vertical="center"/>
    </xf>
    <xf numFmtId="2" fontId="0" fillId="6" borderId="0" xfId="0" applyNumberFormat="1" applyFill="1" applyAlignment="1">
      <alignment vertical="center"/>
    </xf>
    <xf numFmtId="2" fontId="0" fillId="15" borderId="0" xfId="0" applyNumberFormat="1" applyFill="1" applyAlignment="1">
      <alignment vertical="center"/>
    </xf>
    <xf numFmtId="2" fontId="0" fillId="8" borderId="0" xfId="0" applyNumberFormat="1" applyFill="1" applyAlignment="1">
      <alignment vertical="center"/>
    </xf>
    <xf numFmtId="2" fontId="0" fillId="0" borderId="0" xfId="0" applyNumberFormat="1" applyAlignment="1">
      <alignment vertical="center"/>
    </xf>
    <xf numFmtId="2" fontId="0" fillId="7" borderId="0" xfId="0" applyNumberFormat="1" applyFill="1" applyAlignment="1">
      <alignment vertical="center"/>
    </xf>
    <xf numFmtId="0" fontId="12" fillId="0" borderId="0" xfId="0" applyFont="1" applyFill="1"/>
    <xf numFmtId="164" fontId="12" fillId="0" borderId="0" xfId="0" applyNumberFormat="1" applyFont="1" applyFill="1"/>
    <xf numFmtId="165" fontId="0" fillId="0" borderId="0" xfId="0" applyNumberFormat="1" applyFont="1" applyFill="1"/>
    <xf numFmtId="0" fontId="0" fillId="0" borderId="0" xfId="0" applyFill="1" applyAlignment="1"/>
    <xf numFmtId="164" fontId="0" fillId="0" borderId="0" xfId="0" applyNumberFormat="1" applyFill="1" applyAlignment="1"/>
    <xf numFmtId="0" fontId="0" fillId="0" borderId="0" xfId="0" applyFill="1" applyAlignment="1">
      <alignment vertical="center"/>
    </xf>
    <xf numFmtId="0" fontId="2" fillId="16" borderId="0" xfId="0" applyFont="1" applyFill="1"/>
    <xf numFmtId="0" fontId="1" fillId="0" borderId="1" xfId="0" applyFont="1" applyBorder="1" applyAlignment="1">
      <alignment horizontal="center" vertical="center"/>
    </xf>
    <xf numFmtId="0" fontId="0" fillId="16" borderId="0" xfId="0" applyFill="1"/>
    <xf numFmtId="1" fontId="10" fillId="0" borderId="1" xfId="0" applyNumberFormat="1" applyFont="1" applyBorder="1" applyAlignment="1">
      <alignment horizontal="center"/>
    </xf>
    <xf numFmtId="1" fontId="10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0" fontId="0" fillId="0" borderId="5" xfId="0" applyFont="1" applyFill="1" applyBorder="1"/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0" fillId="0" borderId="2" xfId="0" applyFont="1" applyFill="1" applyBorder="1"/>
    <xf numFmtId="0" fontId="10" fillId="0" borderId="5" xfId="0" applyFont="1" applyFill="1" applyBorder="1"/>
    <xf numFmtId="0" fontId="0" fillId="0" borderId="0" xfId="0" applyFont="1"/>
    <xf numFmtId="0" fontId="1" fillId="0" borderId="0" xfId="0" applyFont="1" applyFill="1" applyBorder="1"/>
    <xf numFmtId="0" fontId="1" fillId="0" borderId="0" xfId="0" applyFont="1"/>
    <xf numFmtId="0" fontId="14" fillId="0" borderId="0" xfId="0" applyFont="1" applyFill="1" applyBorder="1" applyAlignment="1">
      <alignment horizontal="left" vertical="center"/>
    </xf>
    <xf numFmtId="0" fontId="15" fillId="0" borderId="0" xfId="0" applyFont="1"/>
    <xf numFmtId="0" fontId="15" fillId="17" borderId="0" xfId="0" applyFont="1" applyFill="1"/>
    <xf numFmtId="0" fontId="15" fillId="18" borderId="0" xfId="0" applyFont="1" applyFill="1"/>
    <xf numFmtId="0" fontId="15" fillId="16" borderId="0" xfId="0" applyFont="1" applyFill="1"/>
    <xf numFmtId="0" fontId="15" fillId="0" borderId="0" xfId="0" quotePrefix="1" applyFont="1"/>
    <xf numFmtId="0" fontId="15" fillId="11" borderId="0" xfId="0" applyFont="1" applyFill="1"/>
    <xf numFmtId="0" fontId="13" fillId="0" borderId="0" xfId="0" applyFont="1"/>
    <xf numFmtId="0" fontId="16" fillId="0" borderId="0" xfId="0" applyFont="1"/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" fillId="19" borderId="4" xfId="0" applyFont="1" applyFill="1" applyBorder="1" applyAlignment="1">
      <alignment horizontal="center"/>
    </xf>
    <xf numFmtId="0" fontId="4" fillId="19" borderId="4" xfId="0" applyFont="1" applyFill="1" applyBorder="1" applyAlignment="1">
      <alignment horizontal="center"/>
    </xf>
    <xf numFmtId="0" fontId="4" fillId="19" borderId="4" xfId="0" applyFont="1" applyFill="1" applyBorder="1" applyAlignment="1">
      <alignment horizontal="left"/>
    </xf>
    <xf numFmtId="0" fontId="4" fillId="19" borderId="0" xfId="0" applyFont="1" applyFill="1"/>
    <xf numFmtId="0" fontId="2" fillId="20" borderId="6" xfId="0" applyFont="1" applyFill="1" applyBorder="1" applyAlignment="1">
      <alignment horizontal="center"/>
    </xf>
    <xf numFmtId="0" fontId="4" fillId="20" borderId="4" xfId="0" applyFont="1" applyFill="1" applyBorder="1" applyAlignment="1">
      <alignment horizontal="center"/>
    </xf>
    <xf numFmtId="0" fontId="4" fillId="20" borderId="4" xfId="0" applyFont="1" applyFill="1" applyBorder="1" applyAlignment="1">
      <alignment horizontal="left"/>
    </xf>
    <xf numFmtId="0" fontId="4" fillId="20" borderId="7" xfId="0" applyFont="1" applyFill="1" applyBorder="1" applyAlignment="1">
      <alignment horizontal="center"/>
    </xf>
    <xf numFmtId="0" fontId="0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left" indent="5"/>
    </xf>
    <xf numFmtId="0" fontId="21" fillId="0" borderId="0" xfId="0" applyFont="1"/>
    <xf numFmtId="0" fontId="23" fillId="0" borderId="0" xfId="0" applyFont="1"/>
    <xf numFmtId="0" fontId="1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8" xfId="0" applyFont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0" fillId="0" borderId="8" xfId="0" applyFont="1" applyBorder="1" applyAlignment="1"/>
    <xf numFmtId="0" fontId="10" fillId="0" borderId="8" xfId="0" applyFont="1" applyBorder="1" applyAlignment="1"/>
    <xf numFmtId="0" fontId="24" fillId="21" borderId="8" xfId="0" applyFont="1" applyFill="1" applyBorder="1" applyAlignment="1">
      <alignment horizontal="center"/>
    </xf>
    <xf numFmtId="0" fontId="10" fillId="21" borderId="8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/>
    </xf>
    <xf numFmtId="0" fontId="25" fillId="0" borderId="8" xfId="0" applyFont="1" applyBorder="1" applyAlignment="1"/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0" fillId="0" borderId="4" xfId="0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0" fillId="0" borderId="1" xfId="0" applyFont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11" borderId="0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23" fillId="0" borderId="0" xfId="0" applyFont="1" applyAlignment="1">
      <alignment horizontal="center"/>
    </xf>
  </cellXfs>
  <cellStyles count="1">
    <cellStyle name="normální" xfId="0" builtinId="0"/>
  </cellStyles>
  <dxfs count="15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theme="4"/>
          <bgColor theme="0"/>
        </patternFill>
      </fill>
      <alignment horizontal="center" vertical="bottom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theme="4"/>
          <bgColor theme="0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theme="4"/>
          <bgColor theme="0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theme="4"/>
          <bgColor theme="0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border outline="0"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bottom" textRotation="0" wrapText="0" indent="0" relativeIndent="0" justifyLastLine="0" shrinkToFit="0" readingOrder="0"/>
    </dxf>
    <dxf>
      <fill>
        <patternFill>
          <bgColor indexed="51"/>
        </patternFill>
      </fill>
    </dxf>
    <dxf>
      <font>
        <strike/>
        <condense val="0"/>
        <extend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</dxfs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4</xdr:row>
      <xdr:rowOff>0</xdr:rowOff>
    </xdr:from>
    <xdr:to>
      <xdr:col>5</xdr:col>
      <xdr:colOff>257175</xdr:colOff>
      <xdr:row>5</xdr:row>
      <xdr:rowOff>38100</xdr:rowOff>
    </xdr:to>
    <xdr:pic>
      <xdr:nvPicPr>
        <xdr:cNvPr id="205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85875" y="685800"/>
          <a:ext cx="2019300" cy="2286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219079</xdr:colOff>
      <xdr:row>4</xdr:row>
      <xdr:rowOff>114300</xdr:rowOff>
    </xdr:from>
    <xdr:to>
      <xdr:col>6</xdr:col>
      <xdr:colOff>9525</xdr:colOff>
      <xdr:row>4</xdr:row>
      <xdr:rowOff>114302</xdr:rowOff>
    </xdr:to>
    <xdr:cxnSp macro="">
      <xdr:nvCxnSpPr>
        <xdr:cNvPr id="5" name="Přímá spojovací šipka 4"/>
        <xdr:cNvCxnSpPr/>
      </xdr:nvCxnSpPr>
      <xdr:spPr>
        <a:xfrm rot="10800000" flipV="1">
          <a:off x="2962279" y="914400"/>
          <a:ext cx="400046" cy="2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219075</xdr:colOff>
      <xdr:row>19</xdr:row>
      <xdr:rowOff>9525</xdr:rowOff>
    </xdr:from>
    <xdr:to>
      <xdr:col>5</xdr:col>
      <xdr:colOff>266700</xdr:colOff>
      <xdr:row>21</xdr:row>
      <xdr:rowOff>19050</xdr:rowOff>
    </xdr:to>
    <xdr:pic>
      <xdr:nvPicPr>
        <xdr:cNvPr id="205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43075" y="3781425"/>
          <a:ext cx="1876425" cy="390525"/>
        </a:xfrm>
        <a:prstGeom prst="rect">
          <a:avLst/>
        </a:prstGeom>
        <a:noFill/>
      </xdr:spPr>
    </xdr:pic>
    <xdr:clientData/>
  </xdr:twoCellAnchor>
  <xdr:twoCellAnchor>
    <xdr:from>
      <xdr:col>2</xdr:col>
      <xdr:colOff>438151</xdr:colOff>
      <xdr:row>20</xdr:row>
      <xdr:rowOff>161926</xdr:rowOff>
    </xdr:from>
    <xdr:to>
      <xdr:col>2</xdr:col>
      <xdr:colOff>600078</xdr:colOff>
      <xdr:row>21</xdr:row>
      <xdr:rowOff>104776</xdr:rowOff>
    </xdr:to>
    <xdr:cxnSp macro="">
      <xdr:nvCxnSpPr>
        <xdr:cNvPr id="12" name="Přímá spojovací šipka 11"/>
        <xdr:cNvCxnSpPr/>
      </xdr:nvCxnSpPr>
      <xdr:spPr>
        <a:xfrm rot="10800000">
          <a:off x="1962151" y="4133851"/>
          <a:ext cx="161927" cy="142875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400050</xdr:colOff>
      <xdr:row>24</xdr:row>
      <xdr:rowOff>0</xdr:rowOff>
    </xdr:from>
    <xdr:to>
      <xdr:col>3</xdr:col>
      <xdr:colOff>0</xdr:colOff>
      <xdr:row>25</xdr:row>
      <xdr:rowOff>19050</xdr:rowOff>
    </xdr:to>
    <xdr:pic>
      <xdr:nvPicPr>
        <xdr:cNvPr id="205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14450" y="4772025"/>
          <a:ext cx="209550" cy="209550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id="2" name="Tabulka2" displayName="Tabulka2" ref="A5:D40" totalsRowShown="0" headerRowDxfId="44" dataDxfId="42" headerRowBorderDxfId="43" tableBorderDxfId="41" totalsRowBorderDxfId="40">
  <autoFilter ref="A5:D40"/>
  <sortState ref="A6:D40">
    <sortCondition descending="1" ref="A5:A40"/>
  </sortState>
  <tableColumns count="4">
    <tableColumn id="1" name="St.č." dataDxfId="39"/>
    <tableColumn id="2" name="Jméno" dataDxfId="38"/>
    <tableColumn id="3" name="Soutěřící" dataDxfId="37"/>
    <tableColumn id="4" name="Obl." dataDxfId="3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" name="Tabulka3" displayName="Tabulka3" ref="F5:I30" totalsRowShown="0" headerRowDxfId="35" dataDxfId="33" headerRowBorderDxfId="34" tableBorderDxfId="32" totalsRowBorderDxfId="31">
  <autoFilter ref="F5:I30"/>
  <sortState ref="F6:I30">
    <sortCondition descending="1" ref="F5:F30"/>
  </sortState>
  <tableColumns count="4">
    <tableColumn id="1" name="St.č." dataDxfId="30"/>
    <tableColumn id="2" name="Jméno" dataDxfId="29"/>
    <tableColumn id="3" name="Soutěřící" dataDxfId="28"/>
    <tableColumn id="4" name="Obl." dataDxfId="27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4" name="Tabulka4" displayName="Tabulka4" ref="K5:N30" totalsRowShown="0" headerRowDxfId="26" dataDxfId="24" headerRowBorderDxfId="25" tableBorderDxfId="23" totalsRowBorderDxfId="22">
  <autoFilter ref="K5:N30"/>
  <sortState ref="K6:N30">
    <sortCondition descending="1" ref="K5:K30"/>
  </sortState>
  <tableColumns count="4">
    <tableColumn id="1" name="St.č." dataDxfId="21"/>
    <tableColumn id="2" name="Jméno" dataDxfId="20"/>
    <tableColumn id="3" name="Soutěřící" dataDxfId="19"/>
    <tableColumn id="4" name="Obl." dataDxfId="18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6" name="Tabulka6" displayName="Tabulka6" ref="P5:S30" totalsRowShown="0" headerRowDxfId="17" dataDxfId="15" headerRowBorderDxfId="16" tableBorderDxfId="14" totalsRowBorderDxfId="13">
  <autoFilter ref="P5:S30"/>
  <sortState ref="P6:S30">
    <sortCondition descending="1" ref="P5:P30"/>
  </sortState>
  <tableColumns count="4">
    <tableColumn id="1" name="St.č." dataDxfId="12"/>
    <tableColumn id="2" name="Jméno" dataDxfId="11"/>
    <tableColumn id="3" name="Soutěřící" dataDxfId="10"/>
    <tableColumn id="4" name="Obl." dataDxfId="9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8" name="Tabulka8" displayName="Tabulka8" ref="U5:X55" totalsRowShown="0" headerRowDxfId="8" dataDxfId="6" headerRowBorderDxfId="7" tableBorderDxfId="5" totalsRowBorderDxfId="4">
  <autoFilter ref="U5:X55"/>
  <sortState ref="U6:X55">
    <sortCondition descending="1" ref="U5:U55"/>
  </sortState>
  <tableColumns count="4">
    <tableColumn id="1" name="St.č." dataDxfId="3"/>
    <tableColumn id="2" name="Jméno" dataDxfId="2"/>
    <tableColumn id="3" name="Soutěřící" dataDxfId="1"/>
    <tableColumn id="4" name="Obl.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Z30"/>
  <sheetViews>
    <sheetView workbookViewId="0"/>
  </sheetViews>
  <sheetFormatPr defaultRowHeight="15"/>
  <cols>
    <col min="1" max="1" width="4.5703125" customWidth="1"/>
    <col min="2" max="3" width="21.7109375" customWidth="1"/>
    <col min="4" max="4" width="4" customWidth="1"/>
    <col min="5" max="5" width="7.42578125" customWidth="1"/>
    <col min="6" max="8" width="3.7109375" customWidth="1"/>
    <col min="9" max="9" width="7.42578125" customWidth="1"/>
    <col min="10" max="12" width="3.7109375" customWidth="1"/>
    <col min="13" max="13" width="7.42578125" customWidth="1"/>
    <col min="14" max="16" width="3.7109375" customWidth="1"/>
    <col min="17" max="17" width="7.42578125" customWidth="1"/>
    <col min="18" max="20" width="3.7109375" customWidth="1"/>
    <col min="21" max="21" width="8" customWidth="1"/>
    <col min="22" max="25" width="4.5703125" customWidth="1"/>
    <col min="26" max="26" width="4.5703125" hidden="1" customWidth="1"/>
  </cols>
  <sheetData>
    <row r="1" spans="2:22" ht="22.5" customHeight="1">
      <c r="B1" s="136" t="s">
        <v>98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23" t="s">
        <v>110</v>
      </c>
    </row>
    <row r="2" spans="2:22" ht="22.5" customHeight="1">
      <c r="B2" s="136" t="s">
        <v>97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6"/>
    </row>
    <row r="3" spans="2:22" ht="22.5" customHeight="1">
      <c r="B3" s="136" t="s">
        <v>96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</row>
    <row r="4" spans="2:22" ht="16.5" customHeight="1"/>
    <row r="5" spans="2:22" ht="16.5" customHeight="1"/>
    <row r="6" spans="2:22" ht="16.5" customHeight="1"/>
    <row r="7" spans="2:22" ht="16.5" customHeight="1">
      <c r="E7" s="17" t="s">
        <v>14</v>
      </c>
      <c r="F7" s="18"/>
      <c r="G7" s="18" t="s">
        <v>15</v>
      </c>
      <c r="H7" s="18"/>
      <c r="I7" s="17">
        <f>COUNT('M1'!A6:A40)</f>
        <v>19</v>
      </c>
    </row>
    <row r="8" spans="2:22" ht="16.5" customHeight="1">
      <c r="E8" s="17" t="s">
        <v>14</v>
      </c>
      <c r="F8" s="18"/>
      <c r="G8" s="18" t="s">
        <v>16</v>
      </c>
      <c r="H8" s="18"/>
      <c r="I8" s="17">
        <f>COUNT('M2'!A6:A30)</f>
        <v>11</v>
      </c>
    </row>
    <row r="9" spans="2:22" ht="16.5" customHeight="1">
      <c r="E9" s="17" t="s">
        <v>14</v>
      </c>
      <c r="F9" s="18"/>
      <c r="G9" s="18" t="s">
        <v>17</v>
      </c>
      <c r="H9" s="18"/>
      <c r="I9" s="17">
        <f>COUNT('M3'!A6:A30)</f>
        <v>12</v>
      </c>
    </row>
    <row r="10" spans="2:22" ht="16.5" customHeight="1">
      <c r="E10" s="17" t="s">
        <v>14</v>
      </c>
      <c r="F10" s="18"/>
      <c r="G10" s="18" t="s">
        <v>18</v>
      </c>
      <c r="H10" s="18"/>
      <c r="I10" s="17">
        <f>COUNT('M4'!A6:A30)</f>
        <v>10</v>
      </c>
    </row>
    <row r="11" spans="2:22" ht="16.5" customHeight="1">
      <c r="E11" s="17" t="s">
        <v>14</v>
      </c>
      <c r="F11" s="18"/>
      <c r="G11" s="18" t="s">
        <v>19</v>
      </c>
      <c r="H11" s="18"/>
      <c r="I11" s="17">
        <f>COUNT('M5'!A6:A50)</f>
        <v>18</v>
      </c>
    </row>
    <row r="12" spans="2:22" ht="16.5" customHeight="1">
      <c r="E12" s="17"/>
      <c r="F12" s="18"/>
      <c r="G12" s="18"/>
      <c r="H12" s="18"/>
      <c r="I12" s="17"/>
    </row>
    <row r="13" spans="2:22" ht="16.5" customHeight="1">
      <c r="E13" s="44" t="s">
        <v>20</v>
      </c>
      <c r="F13" s="18"/>
      <c r="G13" s="18"/>
      <c r="H13" s="18"/>
      <c r="I13" s="44">
        <f>I7+I8+I9+I10+I11</f>
        <v>70</v>
      </c>
    </row>
    <row r="14" spans="2:22" ht="16.5" customHeight="1"/>
    <row r="15" spans="2:22" ht="16.5" customHeight="1"/>
    <row r="16" spans="2:22" ht="16.5" customHeight="1"/>
    <row r="17" spans="2:26" ht="16.5" customHeight="1">
      <c r="E17" s="139" t="s">
        <v>127</v>
      </c>
      <c r="F17" s="139"/>
      <c r="G17" s="139"/>
      <c r="H17" s="139" t="s">
        <v>125</v>
      </c>
      <c r="I17" s="139"/>
      <c r="J17" s="139"/>
      <c r="K17" s="47"/>
      <c r="L17" s="47"/>
      <c r="M17" s="47"/>
      <c r="Z17" t="s">
        <v>123</v>
      </c>
    </row>
    <row r="18" spans="2:26" ht="16.5" customHeight="1">
      <c r="Z18" t="s">
        <v>139</v>
      </c>
    </row>
    <row r="19" spans="2:26" ht="16.5" customHeight="1">
      <c r="Z19" t="s">
        <v>125</v>
      </c>
    </row>
    <row r="20" spans="2:26" ht="16.5" customHeight="1">
      <c r="Z20" t="s">
        <v>126</v>
      </c>
    </row>
    <row r="21" spans="2:26" ht="16.5" customHeight="1"/>
    <row r="22" spans="2:26" ht="16.5" customHeight="1"/>
    <row r="23" spans="2:26" ht="16.5" customHeight="1"/>
    <row r="24" spans="2:26" ht="16.5" customHeight="1"/>
    <row r="25" spans="2:26" ht="16.5" customHeight="1"/>
    <row r="26" spans="2:26" ht="16.5" customHeight="1"/>
    <row r="27" spans="2:26" ht="16.5" customHeight="1"/>
    <row r="28" spans="2:26" ht="16.5" customHeight="1"/>
    <row r="29" spans="2:26" ht="16.5" customHeight="1"/>
    <row r="30" spans="2:26" ht="16.5" customHeight="1">
      <c r="B30" s="42" t="s">
        <v>113</v>
      </c>
      <c r="C30" s="43"/>
      <c r="E30" s="137" t="s">
        <v>112</v>
      </c>
      <c r="F30" s="137"/>
      <c r="G30" s="137"/>
      <c r="H30" s="137"/>
      <c r="I30" s="138"/>
      <c r="J30" s="138"/>
      <c r="K30" s="138"/>
      <c r="L30" s="138"/>
      <c r="M30" s="138"/>
      <c r="O30" s="137" t="s">
        <v>111</v>
      </c>
      <c r="P30" s="137"/>
      <c r="Q30" s="137"/>
      <c r="R30" s="138"/>
      <c r="S30" s="138"/>
      <c r="T30" s="138"/>
      <c r="U30" s="138"/>
      <c r="V30" s="43"/>
    </row>
  </sheetData>
  <mergeCells count="9">
    <mergeCell ref="B1:U1"/>
    <mergeCell ref="B3:U3"/>
    <mergeCell ref="B2:U2"/>
    <mergeCell ref="E30:H30"/>
    <mergeCell ref="I30:M30"/>
    <mergeCell ref="O30:Q30"/>
    <mergeCell ref="R30:U30"/>
    <mergeCell ref="H17:J17"/>
    <mergeCell ref="E17:G17"/>
  </mergeCells>
  <dataValidations count="1">
    <dataValidation type="list" allowBlank="1" showInputMessage="1" showErrorMessage="1" sqref="H17:J17">
      <formula1>$Z$17:$Z$20</formula1>
    </dataValidation>
  </dataValidations>
  <printOptions horizontalCentered="1"/>
  <pageMargins left="0.39370078740157483" right="0.39370078740157483" top="0.39370078740157483" bottom="0.78740157480314965" header="0.19685039370078741" footer="0.19685039370078741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C50"/>
  <sheetViews>
    <sheetView topLeftCell="A3" workbookViewId="0">
      <selection activeCell="D8" sqref="D8"/>
    </sheetView>
  </sheetViews>
  <sheetFormatPr defaultRowHeight="15"/>
  <cols>
    <col min="1" max="1" width="4.5703125" customWidth="1"/>
    <col min="2" max="2" width="8" customWidth="1"/>
    <col min="3" max="6" width="4" customWidth="1"/>
    <col min="7" max="7" width="4.5703125" customWidth="1"/>
    <col min="8" max="8" width="8" customWidth="1"/>
    <col min="9" max="12" width="4" customWidth="1"/>
    <col min="13" max="13" width="4.5703125" customWidth="1"/>
    <col min="14" max="14" width="8" customWidth="1"/>
    <col min="15" max="18" width="4" customWidth="1"/>
    <col min="19" max="19" width="4.5703125" customWidth="1"/>
    <col min="20" max="20" width="8" customWidth="1"/>
    <col min="21" max="24" width="4" customWidth="1"/>
    <col min="25" max="25" width="4.5703125" customWidth="1"/>
    <col min="26" max="26" width="8" customWidth="1"/>
    <col min="27" max="29" width="4" customWidth="1"/>
  </cols>
  <sheetData>
    <row r="1" spans="1:29" ht="6" customHeight="1">
      <c r="B1" s="148" t="str">
        <f>IF(ABC!H17="A","1.  ZÁVODNÍ  JÍZDA","2.  ZÁVODNÍ  JÍZDA")</f>
        <v>2.  ZÁVODNÍ  JÍZDA</v>
      </c>
      <c r="C1" s="148"/>
      <c r="D1" s="148"/>
      <c r="E1" s="148"/>
      <c r="F1" s="148"/>
      <c r="G1" s="148"/>
      <c r="H1" s="148"/>
      <c r="I1" s="148"/>
      <c r="J1" s="148"/>
      <c r="K1" s="148"/>
      <c r="L1" s="48"/>
      <c r="M1" s="148" t="str">
        <f>ABC!B2</f>
        <v>Místo  -  datum</v>
      </c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</row>
    <row r="2" spans="1:29" ht="6" customHeight="1"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</row>
    <row r="3" spans="1:29" ht="6" customHeight="1"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</row>
    <row r="4" spans="1:29" ht="6" customHeight="1"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</row>
    <row r="5" spans="1:29" ht="15" customHeight="1">
      <c r="A5" t="s">
        <v>11</v>
      </c>
      <c r="B5" t="s">
        <v>13</v>
      </c>
      <c r="C5" t="s">
        <v>12</v>
      </c>
      <c r="D5" t="s">
        <v>12</v>
      </c>
      <c r="E5" t="s">
        <v>12</v>
      </c>
      <c r="G5" t="s">
        <v>11</v>
      </c>
      <c r="H5" t="s">
        <v>13</v>
      </c>
      <c r="I5" t="s">
        <v>12</v>
      </c>
      <c r="J5" t="s">
        <v>12</v>
      </c>
      <c r="K5" t="s">
        <v>12</v>
      </c>
      <c r="M5" t="s">
        <v>11</v>
      </c>
      <c r="N5" t="s">
        <v>13</v>
      </c>
      <c r="O5" t="s">
        <v>12</v>
      </c>
      <c r="P5" t="s">
        <v>12</v>
      </c>
      <c r="Q5" t="s">
        <v>12</v>
      </c>
      <c r="S5" t="s">
        <v>11</v>
      </c>
      <c r="T5" t="s">
        <v>13</v>
      </c>
      <c r="U5" t="s">
        <v>12</v>
      </c>
      <c r="V5" t="s">
        <v>12</v>
      </c>
      <c r="W5" t="s">
        <v>12</v>
      </c>
      <c r="Y5" t="s">
        <v>11</v>
      </c>
      <c r="Z5" t="s">
        <v>13</v>
      </c>
      <c r="AA5" t="s">
        <v>12</v>
      </c>
      <c r="AB5" t="s">
        <v>12</v>
      </c>
      <c r="AC5" t="s">
        <v>12</v>
      </c>
    </row>
    <row r="6" spans="1:29" ht="15" customHeight="1">
      <c r="A6" s="22">
        <f>'M1'!A6</f>
        <v>163</v>
      </c>
      <c r="B6" s="13">
        <v>72.97</v>
      </c>
      <c r="C6" s="9"/>
      <c r="D6" s="9">
        <v>2</v>
      </c>
      <c r="E6" s="9"/>
      <c r="G6" s="22">
        <f>'M2'!A6</f>
        <v>238</v>
      </c>
      <c r="H6" s="13">
        <v>70.650000000000006</v>
      </c>
      <c r="I6" s="9"/>
      <c r="J6" s="9"/>
      <c r="K6" s="9"/>
      <c r="M6" s="22">
        <f>'M3'!A6</f>
        <v>331</v>
      </c>
      <c r="N6" s="13">
        <v>59.05</v>
      </c>
      <c r="O6" s="9"/>
      <c r="P6" s="9"/>
      <c r="Q6" s="9"/>
      <c r="S6" s="22">
        <f>'M4'!A6</f>
        <v>433</v>
      </c>
      <c r="T6" s="13">
        <v>57.05</v>
      </c>
      <c r="U6" s="9"/>
      <c r="V6" s="9"/>
      <c r="W6" s="9"/>
      <c r="Y6" s="22">
        <f>'M5'!A6</f>
        <v>575</v>
      </c>
      <c r="Z6" s="13">
        <v>57.1</v>
      </c>
      <c r="AA6" s="9"/>
      <c r="AB6" s="9"/>
      <c r="AC6" s="9"/>
    </row>
    <row r="7" spans="1:29" ht="15" customHeight="1">
      <c r="A7" s="22">
        <f>'M1'!A7</f>
        <v>161</v>
      </c>
      <c r="B7" s="13">
        <v>73.78</v>
      </c>
      <c r="C7" s="9"/>
      <c r="D7" s="9"/>
      <c r="E7" s="9"/>
      <c r="G7" s="22">
        <f>'M2'!A7</f>
        <v>225</v>
      </c>
      <c r="H7" s="13">
        <v>71.39</v>
      </c>
      <c r="I7" s="9"/>
      <c r="J7" s="9"/>
      <c r="K7" s="9"/>
      <c r="M7" s="22">
        <f>'M3'!A7</f>
        <v>325</v>
      </c>
      <c r="N7" s="13">
        <v>60.38</v>
      </c>
      <c r="O7" s="9"/>
      <c r="P7" s="9"/>
      <c r="Q7" s="9"/>
      <c r="S7" s="22">
        <f>'M4'!A7</f>
        <v>431</v>
      </c>
      <c r="T7" s="13">
        <v>56.23</v>
      </c>
      <c r="U7" s="9"/>
      <c r="V7" s="9"/>
      <c r="W7" s="9"/>
      <c r="Y7" s="22">
        <f>'M5'!A7</f>
        <v>563</v>
      </c>
      <c r="Z7" s="13">
        <v>59.65</v>
      </c>
      <c r="AA7" s="9"/>
      <c r="AB7" s="9"/>
      <c r="AC7" s="9"/>
    </row>
    <row r="8" spans="1:29" ht="15" customHeight="1">
      <c r="A8" s="22">
        <f>'M1'!A8</f>
        <v>159</v>
      </c>
      <c r="B8" s="13">
        <v>86.5</v>
      </c>
      <c r="C8" s="9"/>
      <c r="D8" s="9"/>
      <c r="E8" s="9"/>
      <c r="G8" s="22">
        <f>'M2'!A8</f>
        <v>223</v>
      </c>
      <c r="H8" s="13">
        <v>60.27</v>
      </c>
      <c r="I8" s="9"/>
      <c r="J8" s="9"/>
      <c r="K8" s="9"/>
      <c r="M8" s="22">
        <f>'M3'!A8</f>
        <v>321</v>
      </c>
      <c r="N8" s="13">
        <v>63.1</v>
      </c>
      <c r="O8" s="9"/>
      <c r="P8" s="9"/>
      <c r="Q8" s="9"/>
      <c r="S8" s="22">
        <f>'M4'!A8</f>
        <v>421</v>
      </c>
      <c r="T8" s="13">
        <v>57.77</v>
      </c>
      <c r="U8" s="9"/>
      <c r="V8" s="9"/>
      <c r="W8" s="9"/>
      <c r="Y8" s="22">
        <f>'M5'!A8</f>
        <v>549</v>
      </c>
      <c r="Z8" s="13">
        <v>56.4</v>
      </c>
      <c r="AA8" s="9"/>
      <c r="AB8" s="9"/>
      <c r="AC8" s="9"/>
    </row>
    <row r="9" spans="1:29" ht="15" customHeight="1">
      <c r="A9" s="22">
        <f>'M1'!A9</f>
        <v>153</v>
      </c>
      <c r="B9" s="13">
        <v>69.81</v>
      </c>
      <c r="C9" s="9"/>
      <c r="D9" s="9"/>
      <c r="E9" s="9">
        <v>2</v>
      </c>
      <c r="G9" s="22">
        <f>'M2'!A9</f>
        <v>219</v>
      </c>
      <c r="H9" s="13">
        <v>66.48</v>
      </c>
      <c r="I9" s="9"/>
      <c r="J9" s="9"/>
      <c r="K9" s="9"/>
      <c r="M9" s="22">
        <f>'M3'!A9</f>
        <v>319</v>
      </c>
      <c r="N9" s="13">
        <v>59.25</v>
      </c>
      <c r="O9" s="9"/>
      <c r="P9" s="9"/>
      <c r="Q9" s="9"/>
      <c r="S9" s="22">
        <f>'M4'!A9</f>
        <v>411</v>
      </c>
      <c r="T9" s="13">
        <v>58.01</v>
      </c>
      <c r="U9" s="9"/>
      <c r="V9" s="9"/>
      <c r="W9" s="9"/>
      <c r="Y9" s="22">
        <f>'M5'!A9</f>
        <v>547</v>
      </c>
      <c r="Z9" s="13">
        <v>56.79</v>
      </c>
      <c r="AA9" s="9"/>
      <c r="AB9" s="9"/>
      <c r="AC9" s="9"/>
    </row>
    <row r="10" spans="1:29" ht="15" customHeight="1">
      <c r="A10" s="22">
        <f>'M1'!A10</f>
        <v>151</v>
      </c>
      <c r="B10" s="13">
        <v>131.91999999999999</v>
      </c>
      <c r="C10" s="9"/>
      <c r="D10" s="9">
        <v>100</v>
      </c>
      <c r="E10" s="9"/>
      <c r="G10" s="22">
        <f>'M2'!A10</f>
        <v>215</v>
      </c>
      <c r="H10" s="13">
        <v>62.5</v>
      </c>
      <c r="I10" s="9"/>
      <c r="J10" s="9"/>
      <c r="K10" s="9"/>
      <c r="M10" s="22">
        <f>'M3'!A10</f>
        <v>317</v>
      </c>
      <c r="N10" s="13">
        <v>60.17</v>
      </c>
      <c r="O10" s="9"/>
      <c r="P10" s="9"/>
      <c r="Q10" s="9"/>
      <c r="S10" s="22">
        <f>'M4'!A10</f>
        <v>409</v>
      </c>
      <c r="T10" s="13">
        <v>57.75</v>
      </c>
      <c r="U10" s="9"/>
      <c r="V10" s="9"/>
      <c r="W10" s="9"/>
      <c r="Y10" s="22">
        <f>'M5'!A10</f>
        <v>543</v>
      </c>
      <c r="Z10" s="13">
        <v>57.14</v>
      </c>
      <c r="AA10" s="9"/>
      <c r="AB10" s="9"/>
      <c r="AC10" s="9"/>
    </row>
    <row r="11" spans="1:29" ht="15" customHeight="1">
      <c r="A11" s="22">
        <f>'M1'!A11</f>
        <v>147</v>
      </c>
      <c r="B11" s="13">
        <v>70.7</v>
      </c>
      <c r="C11" s="9"/>
      <c r="D11" s="9"/>
      <c r="E11" s="9"/>
      <c r="G11" s="22">
        <f>'M2'!A11</f>
        <v>213</v>
      </c>
      <c r="H11" s="13">
        <v>61.52</v>
      </c>
      <c r="I11" s="9"/>
      <c r="J11" s="9"/>
      <c r="K11" s="9"/>
      <c r="M11" s="22">
        <f>'M3'!A11</f>
        <v>315</v>
      </c>
      <c r="N11" s="13">
        <v>60.48</v>
      </c>
      <c r="O11" s="9"/>
      <c r="P11" s="9"/>
      <c r="Q11" s="9"/>
      <c r="S11" s="22">
        <f>'M4'!A11</f>
        <v>407</v>
      </c>
      <c r="T11" s="13">
        <v>56.28</v>
      </c>
      <c r="U11" s="9"/>
      <c r="V11" s="9"/>
      <c r="W11" s="9"/>
      <c r="Y11" s="22">
        <f>'M5'!A11</f>
        <v>541</v>
      </c>
      <c r="Z11" s="13">
        <v>56.26</v>
      </c>
      <c r="AA11" s="9"/>
      <c r="AB11" s="9"/>
      <c r="AC11" s="9"/>
    </row>
    <row r="12" spans="1:29" ht="15" customHeight="1">
      <c r="A12" s="22">
        <f>'M1'!A12</f>
        <v>137</v>
      </c>
      <c r="B12" s="13">
        <v>127.38</v>
      </c>
      <c r="C12" s="9"/>
      <c r="D12" s="9"/>
      <c r="E12" s="9"/>
      <c r="G12" s="22">
        <f>'M2'!A12</f>
        <v>211</v>
      </c>
      <c r="H12" s="13">
        <v>61.41</v>
      </c>
      <c r="I12" s="9"/>
      <c r="J12" s="9"/>
      <c r="K12" s="9"/>
      <c r="M12" s="22">
        <f>'M3'!A12</f>
        <v>313</v>
      </c>
      <c r="N12" s="13">
        <v>58.16</v>
      </c>
      <c r="O12" s="9"/>
      <c r="P12" s="9"/>
      <c r="Q12" s="9"/>
      <c r="S12" s="22">
        <f>'M4'!A12</f>
        <v>405</v>
      </c>
      <c r="T12" s="13">
        <v>56.33</v>
      </c>
      <c r="U12" s="9"/>
      <c r="V12" s="9"/>
      <c r="W12" s="9"/>
      <c r="Y12" s="22">
        <f>'M5'!A12</f>
        <v>535</v>
      </c>
      <c r="Z12" s="13">
        <v>55.67</v>
      </c>
      <c r="AA12" s="9"/>
      <c r="AB12" s="9"/>
      <c r="AC12" s="9">
        <v>2</v>
      </c>
    </row>
    <row r="13" spans="1:29" ht="15" customHeight="1">
      <c r="A13" s="22">
        <f>'M1'!A13</f>
        <v>131</v>
      </c>
      <c r="B13" s="13">
        <v>75.959999999999994</v>
      </c>
      <c r="C13" s="9"/>
      <c r="D13" s="9"/>
      <c r="E13" s="9"/>
      <c r="G13" s="22">
        <f>'M2'!A13</f>
        <v>209</v>
      </c>
      <c r="H13" s="13">
        <v>61.31</v>
      </c>
      <c r="I13" s="9"/>
      <c r="J13" s="9"/>
      <c r="K13" s="9"/>
      <c r="M13" s="22">
        <f>'M3'!A13</f>
        <v>309</v>
      </c>
      <c r="N13" s="13">
        <v>57.11</v>
      </c>
      <c r="O13" s="9">
        <v>2</v>
      </c>
      <c r="P13" s="9">
        <v>4</v>
      </c>
      <c r="Q13" s="9"/>
      <c r="S13" s="22">
        <f>'M4'!A13</f>
        <v>403</v>
      </c>
      <c r="T13" s="13">
        <v>56.28</v>
      </c>
      <c r="U13" s="9"/>
      <c r="V13" s="9"/>
      <c r="W13" s="9"/>
      <c r="Y13" s="22">
        <f>'M5'!A13</f>
        <v>533</v>
      </c>
      <c r="Z13" s="13">
        <v>88.42</v>
      </c>
      <c r="AA13" s="9"/>
      <c r="AB13" s="9"/>
      <c r="AC13" s="9"/>
    </row>
    <row r="14" spans="1:29" ht="15" customHeight="1">
      <c r="A14" s="22">
        <f>'M1'!A14</f>
        <v>129</v>
      </c>
      <c r="B14" s="13">
        <v>65.459999999999994</v>
      </c>
      <c r="C14" s="9"/>
      <c r="D14" s="9">
        <v>2</v>
      </c>
      <c r="E14" s="9"/>
      <c r="G14" s="22">
        <f>'M2'!A14</f>
        <v>205</v>
      </c>
      <c r="H14" s="13">
        <v>60.81</v>
      </c>
      <c r="I14" s="9"/>
      <c r="J14" s="9"/>
      <c r="K14" s="9"/>
      <c r="M14" s="22">
        <f>'M3'!A14</f>
        <v>307</v>
      </c>
      <c r="N14" s="13">
        <v>58.25</v>
      </c>
      <c r="O14" s="9">
        <v>2</v>
      </c>
      <c r="P14" s="9"/>
      <c r="Q14" s="9">
        <v>4</v>
      </c>
      <c r="S14" s="22">
        <f>'M4'!A14</f>
        <v>401</v>
      </c>
      <c r="T14" s="13">
        <v>56.89</v>
      </c>
      <c r="U14" s="9"/>
      <c r="V14" s="9"/>
      <c r="W14" s="9"/>
      <c r="Y14" s="22">
        <f>'M5'!A14</f>
        <v>531</v>
      </c>
      <c r="Z14" s="13">
        <v>55.61</v>
      </c>
      <c r="AA14" s="9">
        <v>2</v>
      </c>
      <c r="AB14" s="9"/>
      <c r="AC14" s="9">
        <v>2</v>
      </c>
    </row>
    <row r="15" spans="1:29" ht="15" customHeight="1">
      <c r="A15" s="22">
        <f>'M1'!A15</f>
        <v>125</v>
      </c>
      <c r="B15" s="13">
        <v>73.64</v>
      </c>
      <c r="C15" s="9">
        <v>2</v>
      </c>
      <c r="D15" s="9"/>
      <c r="E15" s="9"/>
      <c r="G15" s="22">
        <f>'M2'!A15</f>
        <v>203</v>
      </c>
      <c r="H15" s="13">
        <v>61.75</v>
      </c>
      <c r="I15" s="9"/>
      <c r="J15" s="9"/>
      <c r="K15" s="9"/>
      <c r="M15" s="22">
        <f>'M3'!A15</f>
        <v>305</v>
      </c>
      <c r="N15" s="13">
        <v>57.71</v>
      </c>
      <c r="O15" s="9"/>
      <c r="P15" s="9"/>
      <c r="Q15" s="9"/>
      <c r="S15" s="22">
        <f>'M4'!A15</f>
        <v>43</v>
      </c>
      <c r="T15" s="13">
        <v>57.23</v>
      </c>
      <c r="U15" s="9"/>
      <c r="V15" s="9">
        <v>2</v>
      </c>
      <c r="W15" s="9"/>
      <c r="Y15" s="22">
        <f>'M5'!A15</f>
        <v>529</v>
      </c>
      <c r="Z15" s="13">
        <v>55.92</v>
      </c>
      <c r="AA15" s="9"/>
      <c r="AB15" s="9"/>
      <c r="AC15" s="9"/>
    </row>
    <row r="16" spans="1:29" ht="15" customHeight="1">
      <c r="A16" s="22">
        <f>'M1'!A16</f>
        <v>119</v>
      </c>
      <c r="B16" s="13">
        <v>69.77</v>
      </c>
      <c r="C16" s="9"/>
      <c r="D16" s="9"/>
      <c r="E16" s="9"/>
      <c r="G16" s="22">
        <f>'M2'!A16</f>
        <v>201</v>
      </c>
      <c r="H16" s="13">
        <v>58.94</v>
      </c>
      <c r="I16" s="9"/>
      <c r="J16" s="9"/>
      <c r="K16" s="9">
        <v>100</v>
      </c>
      <c r="M16" s="22">
        <f>'M3'!A16</f>
        <v>303</v>
      </c>
      <c r="N16" s="13">
        <v>57.24</v>
      </c>
      <c r="O16" s="9"/>
      <c r="P16" s="9"/>
      <c r="Q16" s="9"/>
      <c r="S16" s="22" t="str">
        <f>'M4'!A16</f>
        <v/>
      </c>
      <c r="T16" s="13"/>
      <c r="U16" s="9"/>
      <c r="V16" s="9"/>
      <c r="W16" s="9"/>
      <c r="Y16" s="22">
        <f>'M5'!A16</f>
        <v>525</v>
      </c>
      <c r="Z16" s="13">
        <v>55.18</v>
      </c>
      <c r="AA16" s="9"/>
      <c r="AB16" s="9"/>
      <c r="AC16" s="9"/>
    </row>
    <row r="17" spans="1:29" ht="15" customHeight="1">
      <c r="A17" s="22">
        <f>'M1'!A17</f>
        <v>117</v>
      </c>
      <c r="B17" s="13">
        <v>71.599999999999994</v>
      </c>
      <c r="C17" s="9"/>
      <c r="D17" s="9"/>
      <c r="E17" s="9"/>
      <c r="G17" s="22" t="str">
        <f>'M2'!A17</f>
        <v/>
      </c>
      <c r="H17" s="13"/>
      <c r="I17" s="9"/>
      <c r="J17" s="9"/>
      <c r="K17" s="9"/>
      <c r="M17" s="22">
        <f>'M3'!A17</f>
        <v>301</v>
      </c>
      <c r="N17" s="13">
        <v>57.77</v>
      </c>
      <c r="O17" s="9"/>
      <c r="P17" s="9"/>
      <c r="Q17" s="9"/>
      <c r="S17" s="22" t="str">
        <f>'M4'!A17</f>
        <v/>
      </c>
      <c r="T17" s="13"/>
      <c r="U17" s="9"/>
      <c r="V17" s="9"/>
      <c r="W17" s="9"/>
      <c r="Y17" s="22">
        <f>'M5'!A17</f>
        <v>523</v>
      </c>
      <c r="Z17" s="13">
        <v>54.87</v>
      </c>
      <c r="AA17" s="9"/>
      <c r="AB17" s="9"/>
      <c r="AC17" s="9"/>
    </row>
    <row r="18" spans="1:29" ht="15" customHeight="1">
      <c r="A18" s="22">
        <f>'M1'!A18</f>
        <v>115</v>
      </c>
      <c r="B18" s="13">
        <v>77.849999999999994</v>
      </c>
      <c r="C18" s="9"/>
      <c r="D18" s="9"/>
      <c r="E18" s="9"/>
      <c r="G18" s="22" t="str">
        <f>'M2'!A18</f>
        <v/>
      </c>
      <c r="H18" s="13"/>
      <c r="I18" s="9"/>
      <c r="J18" s="9"/>
      <c r="K18" s="9"/>
      <c r="M18" s="22" t="str">
        <f>'M3'!A18</f>
        <v/>
      </c>
      <c r="N18" s="13"/>
      <c r="O18" s="9"/>
      <c r="P18" s="9"/>
      <c r="Q18" s="9"/>
      <c r="S18" s="22" t="str">
        <f>'M4'!A18</f>
        <v/>
      </c>
      <c r="T18" s="13"/>
      <c r="U18" s="9"/>
      <c r="V18" s="9"/>
      <c r="W18" s="9"/>
      <c r="Y18" s="22">
        <f>'M5'!A18</f>
        <v>517</v>
      </c>
      <c r="Z18" s="13">
        <v>54.98</v>
      </c>
      <c r="AA18" s="9"/>
      <c r="AB18" s="9"/>
      <c r="AC18" s="9">
        <v>2</v>
      </c>
    </row>
    <row r="19" spans="1:29" ht="15" customHeight="1">
      <c r="A19" s="22">
        <f>'M1'!A19</f>
        <v>113</v>
      </c>
      <c r="B19" s="13">
        <v>66.650000000000006</v>
      </c>
      <c r="C19" s="9"/>
      <c r="D19" s="9"/>
      <c r="E19" s="9"/>
      <c r="G19" s="22" t="str">
        <f>'M2'!A19</f>
        <v/>
      </c>
      <c r="H19" s="13"/>
      <c r="I19" s="9"/>
      <c r="J19" s="9"/>
      <c r="K19" s="9"/>
      <c r="M19" s="22" t="str">
        <f>'M3'!A19</f>
        <v/>
      </c>
      <c r="N19" s="13"/>
      <c r="O19" s="9"/>
      <c r="P19" s="9"/>
      <c r="Q19" s="9"/>
      <c r="S19" s="22" t="str">
        <f>'M4'!A19</f>
        <v/>
      </c>
      <c r="T19" s="13"/>
      <c r="U19" s="9"/>
      <c r="V19" s="9"/>
      <c r="W19" s="9"/>
      <c r="Y19" s="22">
        <f>'M5'!A19</f>
        <v>513</v>
      </c>
      <c r="Z19" s="13">
        <v>55.5</v>
      </c>
      <c r="AA19" s="9"/>
      <c r="AB19" s="9"/>
      <c r="AC19" s="9"/>
    </row>
    <row r="20" spans="1:29" ht="15" customHeight="1">
      <c r="A20" s="22">
        <f>'M1'!A20</f>
        <v>111</v>
      </c>
      <c r="B20" s="13">
        <v>77.28</v>
      </c>
      <c r="C20" s="9"/>
      <c r="D20" s="9"/>
      <c r="E20" s="9"/>
      <c r="G20" s="22" t="str">
        <f>'M2'!A20</f>
        <v/>
      </c>
      <c r="H20" s="13"/>
      <c r="I20" s="9"/>
      <c r="J20" s="9"/>
      <c r="K20" s="9"/>
      <c r="M20" s="22" t="str">
        <f>'M3'!A20</f>
        <v/>
      </c>
      <c r="N20" s="13"/>
      <c r="O20" s="9"/>
      <c r="P20" s="9"/>
      <c r="Q20" s="9"/>
      <c r="S20" s="22" t="str">
        <f>'M4'!A20</f>
        <v/>
      </c>
      <c r="T20" s="13"/>
      <c r="U20" s="9"/>
      <c r="V20" s="9"/>
      <c r="W20" s="9"/>
      <c r="Y20" s="22">
        <f>'M5'!A20</f>
        <v>507</v>
      </c>
      <c r="Z20" s="13">
        <v>55.18</v>
      </c>
      <c r="AA20" s="9"/>
      <c r="AB20" s="9"/>
      <c r="AC20" s="9"/>
    </row>
    <row r="21" spans="1:29" ht="15" customHeight="1">
      <c r="A21" s="22">
        <f>'M1'!A21</f>
        <v>109</v>
      </c>
      <c r="B21" s="13">
        <v>68.010000000000005</v>
      </c>
      <c r="C21" s="9"/>
      <c r="D21" s="9"/>
      <c r="E21" s="9"/>
      <c r="G21" s="22" t="str">
        <f>'M2'!A21</f>
        <v/>
      </c>
      <c r="H21" s="13"/>
      <c r="I21" s="9"/>
      <c r="J21" s="9"/>
      <c r="K21" s="9"/>
      <c r="M21" s="22" t="str">
        <f>'M3'!A21</f>
        <v/>
      </c>
      <c r="N21" s="13"/>
      <c r="O21" s="9"/>
      <c r="P21" s="9"/>
      <c r="Q21" s="9"/>
      <c r="S21" s="22" t="str">
        <f>'M4'!A21</f>
        <v/>
      </c>
      <c r="T21" s="13"/>
      <c r="U21" s="9"/>
      <c r="V21" s="9"/>
      <c r="W21" s="9"/>
      <c r="Y21" s="22">
        <f>'M5'!A21</f>
        <v>505</v>
      </c>
      <c r="Z21" s="13">
        <v>55.16</v>
      </c>
      <c r="AA21" s="9"/>
      <c r="AB21" s="9"/>
      <c r="AC21" s="9"/>
    </row>
    <row r="22" spans="1:29" ht="15" customHeight="1">
      <c r="A22" s="22">
        <f>'M1'!A22</f>
        <v>105</v>
      </c>
      <c r="B22" s="13">
        <v>63.01</v>
      </c>
      <c r="C22" s="9"/>
      <c r="D22" s="9"/>
      <c r="E22" s="9"/>
      <c r="G22" s="22" t="str">
        <f>'M2'!A22</f>
        <v/>
      </c>
      <c r="H22" s="13"/>
      <c r="I22" s="9"/>
      <c r="J22" s="9"/>
      <c r="K22" s="9"/>
      <c r="M22" s="22" t="str">
        <f>'M3'!A22</f>
        <v/>
      </c>
      <c r="N22" s="13"/>
      <c r="O22" s="9"/>
      <c r="P22" s="9"/>
      <c r="Q22" s="9"/>
      <c r="S22" s="22" t="str">
        <f>'M4'!A22</f>
        <v/>
      </c>
      <c r="T22" s="13"/>
      <c r="U22" s="9"/>
      <c r="V22" s="9"/>
      <c r="W22" s="9"/>
      <c r="Y22" s="22">
        <f>'M5'!A22</f>
        <v>503</v>
      </c>
      <c r="Z22" s="13">
        <v>56.51</v>
      </c>
      <c r="AA22" s="9"/>
      <c r="AB22" s="9"/>
      <c r="AC22" s="9"/>
    </row>
    <row r="23" spans="1:29" ht="15" customHeight="1">
      <c r="A23" s="22">
        <f>'M1'!A23</f>
        <v>103</v>
      </c>
      <c r="B23" s="13">
        <v>62.28</v>
      </c>
      <c r="C23" s="9"/>
      <c r="D23" s="9">
        <v>2</v>
      </c>
      <c r="E23" s="9"/>
      <c r="G23" s="22" t="str">
        <f>'M2'!A23</f>
        <v/>
      </c>
      <c r="H23" s="13"/>
      <c r="I23" s="9"/>
      <c r="J23" s="9"/>
      <c r="K23" s="9"/>
      <c r="M23" s="22" t="str">
        <f>'M3'!A23</f>
        <v/>
      </c>
      <c r="N23" s="13"/>
      <c r="O23" s="9"/>
      <c r="P23" s="9"/>
      <c r="Q23" s="9"/>
      <c r="S23" s="22" t="str">
        <f>'M4'!A23</f>
        <v/>
      </c>
      <c r="T23" s="13"/>
      <c r="U23" s="9"/>
      <c r="V23" s="9"/>
      <c r="W23" s="9"/>
      <c r="Y23" s="22">
        <f>'M5'!A23</f>
        <v>501</v>
      </c>
      <c r="Z23" s="13">
        <v>54.93</v>
      </c>
      <c r="AA23" s="9"/>
      <c r="AB23" s="9"/>
      <c r="AC23" s="9"/>
    </row>
    <row r="24" spans="1:29" ht="15" customHeight="1">
      <c r="A24" s="22">
        <f>'M1'!A24</f>
        <v>101</v>
      </c>
      <c r="B24" s="13">
        <v>61.36</v>
      </c>
      <c r="C24" s="9"/>
      <c r="D24" s="9"/>
      <c r="E24" s="9"/>
      <c r="G24" s="22" t="str">
        <f>'M2'!A24</f>
        <v/>
      </c>
      <c r="H24" s="13"/>
      <c r="I24" s="9"/>
      <c r="J24" s="9"/>
      <c r="K24" s="9"/>
      <c r="M24" s="22" t="str">
        <f>'M3'!A24</f>
        <v/>
      </c>
      <c r="N24" s="13"/>
      <c r="O24" s="9"/>
      <c r="P24" s="9"/>
      <c r="Q24" s="9"/>
      <c r="S24" s="22" t="str">
        <f>'M4'!A24</f>
        <v/>
      </c>
      <c r="T24" s="13"/>
      <c r="U24" s="9"/>
      <c r="V24" s="9"/>
      <c r="W24" s="9"/>
      <c r="Y24" s="22" t="str">
        <f>'M5'!A24</f>
        <v/>
      </c>
      <c r="Z24" s="13"/>
      <c r="AA24" s="9"/>
      <c r="AB24" s="9"/>
      <c r="AC24" s="9"/>
    </row>
    <row r="25" spans="1:29" ht="15" customHeight="1">
      <c r="A25" s="22" t="str">
        <f>'M1'!A25</f>
        <v/>
      </c>
      <c r="B25" s="13"/>
      <c r="C25" s="9"/>
      <c r="D25" s="9"/>
      <c r="E25" s="9"/>
      <c r="G25" s="22" t="str">
        <f>'M2'!A25</f>
        <v/>
      </c>
      <c r="H25" s="13"/>
      <c r="I25" s="9"/>
      <c r="J25" s="9"/>
      <c r="K25" s="9"/>
      <c r="M25" s="22" t="str">
        <f>'M3'!A25</f>
        <v/>
      </c>
      <c r="N25" s="13"/>
      <c r="O25" s="9"/>
      <c r="P25" s="9"/>
      <c r="Q25" s="9"/>
      <c r="S25" s="22" t="str">
        <f>'M4'!A25</f>
        <v/>
      </c>
      <c r="T25" s="13"/>
      <c r="U25" s="9"/>
      <c r="V25" s="9"/>
      <c r="W25" s="9"/>
      <c r="Y25" s="22" t="str">
        <f>'M5'!A25</f>
        <v/>
      </c>
      <c r="Z25" s="13"/>
      <c r="AA25" s="9"/>
      <c r="AB25" s="9"/>
      <c r="AC25" s="9"/>
    </row>
    <row r="26" spans="1:29" ht="15" customHeight="1">
      <c r="A26" s="22" t="str">
        <f>'M1'!A26</f>
        <v/>
      </c>
      <c r="B26" s="13"/>
      <c r="C26" s="9"/>
      <c r="D26" s="9"/>
      <c r="E26" s="9"/>
      <c r="G26" s="22" t="str">
        <f>'M2'!A26</f>
        <v/>
      </c>
      <c r="H26" s="13"/>
      <c r="I26" s="9"/>
      <c r="J26" s="9"/>
      <c r="K26" s="9"/>
      <c r="M26" s="22" t="str">
        <f>'M3'!A26</f>
        <v/>
      </c>
      <c r="N26" s="13"/>
      <c r="O26" s="9"/>
      <c r="P26" s="9"/>
      <c r="Q26" s="9"/>
      <c r="S26" s="22" t="str">
        <f>'M4'!A26</f>
        <v/>
      </c>
      <c r="T26" s="13"/>
      <c r="U26" s="9"/>
      <c r="V26" s="9"/>
      <c r="W26" s="9"/>
      <c r="Y26" s="22" t="str">
        <f>'M5'!A26</f>
        <v/>
      </c>
      <c r="Z26" s="13"/>
      <c r="AA26" s="9"/>
      <c r="AB26" s="9"/>
      <c r="AC26" s="9"/>
    </row>
    <row r="27" spans="1:29" ht="15" customHeight="1">
      <c r="A27" s="22" t="str">
        <f>'M1'!A27</f>
        <v/>
      </c>
      <c r="B27" s="13"/>
      <c r="C27" s="9"/>
      <c r="D27" s="9"/>
      <c r="E27" s="9"/>
      <c r="G27" s="22" t="str">
        <f>'M2'!A27</f>
        <v/>
      </c>
      <c r="H27" s="13"/>
      <c r="I27" s="9"/>
      <c r="J27" s="9"/>
      <c r="K27" s="9"/>
      <c r="M27" s="22" t="str">
        <f>'M3'!A27</f>
        <v/>
      </c>
      <c r="N27" s="13"/>
      <c r="O27" s="9"/>
      <c r="P27" s="9"/>
      <c r="Q27" s="9"/>
      <c r="S27" s="22" t="str">
        <f>'M4'!A27</f>
        <v/>
      </c>
      <c r="T27" s="13"/>
      <c r="U27" s="9"/>
      <c r="V27" s="9"/>
      <c r="W27" s="9"/>
      <c r="Y27" s="22" t="str">
        <f>'M5'!A27</f>
        <v/>
      </c>
      <c r="Z27" s="13"/>
      <c r="AA27" s="9"/>
      <c r="AB27" s="9"/>
      <c r="AC27" s="9"/>
    </row>
    <row r="28" spans="1:29" ht="15" customHeight="1">
      <c r="A28" s="22" t="str">
        <f>'M1'!A28</f>
        <v/>
      </c>
      <c r="B28" s="13"/>
      <c r="C28" s="9"/>
      <c r="D28" s="9"/>
      <c r="E28" s="9"/>
      <c r="G28" s="22" t="str">
        <f>'M2'!A28</f>
        <v/>
      </c>
      <c r="H28" s="13"/>
      <c r="I28" s="9"/>
      <c r="J28" s="9"/>
      <c r="K28" s="9"/>
      <c r="M28" s="22" t="str">
        <f>'M3'!A28</f>
        <v/>
      </c>
      <c r="N28" s="13"/>
      <c r="O28" s="9"/>
      <c r="P28" s="9"/>
      <c r="Q28" s="9"/>
      <c r="S28" s="22" t="str">
        <f>'M4'!A28</f>
        <v/>
      </c>
      <c r="T28" s="13"/>
      <c r="U28" s="9"/>
      <c r="V28" s="9"/>
      <c r="W28" s="9"/>
      <c r="Y28" s="22" t="str">
        <f>'M5'!A28</f>
        <v/>
      </c>
      <c r="Z28" s="13"/>
      <c r="AA28" s="9"/>
      <c r="AB28" s="9"/>
      <c r="AC28" s="9"/>
    </row>
    <row r="29" spans="1:29" ht="15" customHeight="1">
      <c r="A29" s="22" t="str">
        <f>'M1'!A29</f>
        <v/>
      </c>
      <c r="B29" s="13"/>
      <c r="C29" s="9"/>
      <c r="D29" s="9"/>
      <c r="E29" s="9"/>
      <c r="G29" s="22" t="str">
        <f>'M2'!A29</f>
        <v/>
      </c>
      <c r="H29" s="13"/>
      <c r="I29" s="9"/>
      <c r="J29" s="9"/>
      <c r="K29" s="9"/>
      <c r="M29" s="22" t="str">
        <f>'M3'!A29</f>
        <v/>
      </c>
      <c r="N29" s="13"/>
      <c r="O29" s="9"/>
      <c r="P29" s="9"/>
      <c r="Q29" s="9"/>
      <c r="S29" s="22" t="str">
        <f>'M4'!A29</f>
        <v/>
      </c>
      <c r="T29" s="13"/>
      <c r="U29" s="9"/>
      <c r="V29" s="9"/>
      <c r="W29" s="9"/>
      <c r="Y29" s="22" t="str">
        <f>'M5'!A29</f>
        <v/>
      </c>
      <c r="Z29" s="13"/>
      <c r="AA29" s="9"/>
      <c r="AB29" s="9"/>
      <c r="AC29" s="9"/>
    </row>
    <row r="30" spans="1:29" ht="15" customHeight="1">
      <c r="A30" s="22" t="str">
        <f>'M1'!A30</f>
        <v/>
      </c>
      <c r="B30" s="13"/>
      <c r="C30" s="9"/>
      <c r="D30" s="9"/>
      <c r="E30" s="9"/>
      <c r="G30" s="22" t="str">
        <f>'M2'!A30</f>
        <v/>
      </c>
      <c r="H30" s="13"/>
      <c r="I30" s="9"/>
      <c r="J30" s="9"/>
      <c r="K30" s="9"/>
      <c r="M30" s="22" t="str">
        <f>'M3'!A30</f>
        <v/>
      </c>
      <c r="N30" s="13"/>
      <c r="O30" s="9"/>
      <c r="P30" s="9"/>
      <c r="Q30" s="9"/>
      <c r="S30" s="22" t="str">
        <f>'M4'!A30</f>
        <v/>
      </c>
      <c r="T30" s="13"/>
      <c r="U30" s="9"/>
      <c r="V30" s="9"/>
      <c r="W30" s="9"/>
      <c r="Y30" s="22" t="str">
        <f>'M5'!A30</f>
        <v/>
      </c>
      <c r="Z30" s="13"/>
      <c r="AA30" s="9"/>
      <c r="AB30" s="9"/>
      <c r="AC30" s="9"/>
    </row>
    <row r="31" spans="1:29" ht="15" customHeight="1">
      <c r="A31" s="22" t="str">
        <f>'M1'!A31</f>
        <v/>
      </c>
      <c r="B31" s="13"/>
      <c r="C31" s="9"/>
      <c r="D31" s="9"/>
      <c r="E31" s="9"/>
      <c r="Y31" s="22" t="str">
        <f>'M5'!A31</f>
        <v/>
      </c>
      <c r="Z31" s="13"/>
      <c r="AA31" s="9"/>
      <c r="AB31" s="9"/>
      <c r="AC31" s="9"/>
    </row>
    <row r="32" spans="1:29" ht="15" customHeight="1">
      <c r="A32" s="22" t="str">
        <f>'M1'!A32</f>
        <v/>
      </c>
      <c r="B32" s="13"/>
      <c r="C32" s="9"/>
      <c r="D32" s="9"/>
      <c r="E32" s="9"/>
      <c r="Y32" s="22" t="str">
        <f>'M5'!A32</f>
        <v/>
      </c>
      <c r="Z32" s="13"/>
      <c r="AA32" s="9"/>
      <c r="AB32" s="9"/>
      <c r="AC32" s="9"/>
    </row>
    <row r="33" spans="1:29" ht="15" customHeight="1">
      <c r="A33" s="22" t="str">
        <f>'M1'!A33</f>
        <v/>
      </c>
      <c r="B33" s="13"/>
      <c r="C33" s="9"/>
      <c r="D33" s="9"/>
      <c r="E33" s="9"/>
      <c r="Y33" s="22" t="str">
        <f>'M5'!A33</f>
        <v/>
      </c>
      <c r="Z33" s="13"/>
      <c r="AA33" s="9"/>
      <c r="AB33" s="9"/>
      <c r="AC33" s="9"/>
    </row>
    <row r="34" spans="1:29" ht="15" customHeight="1">
      <c r="A34" s="22" t="str">
        <f>'M1'!A34</f>
        <v/>
      </c>
      <c r="B34" s="13"/>
      <c r="C34" s="9"/>
      <c r="D34" s="9"/>
      <c r="E34" s="9"/>
      <c r="Y34" s="22" t="str">
        <f>'M5'!A34</f>
        <v/>
      </c>
      <c r="Z34" s="13"/>
      <c r="AA34" s="9"/>
      <c r="AB34" s="9"/>
      <c r="AC34" s="9"/>
    </row>
    <row r="35" spans="1:29" ht="15" customHeight="1">
      <c r="A35" s="22" t="str">
        <f>'M1'!A35</f>
        <v/>
      </c>
      <c r="B35" s="13"/>
      <c r="C35" s="9"/>
      <c r="D35" s="9"/>
      <c r="E35" s="9"/>
      <c r="Y35" s="22" t="str">
        <f>'M5'!A35</f>
        <v/>
      </c>
      <c r="Z35" s="13"/>
      <c r="AA35" s="9"/>
      <c r="AB35" s="9"/>
      <c r="AC35" s="9"/>
    </row>
    <row r="36" spans="1:29" ht="15" customHeight="1">
      <c r="A36" s="22" t="str">
        <f>'M1'!A36</f>
        <v/>
      </c>
      <c r="B36" s="13"/>
      <c r="C36" s="9"/>
      <c r="D36" s="9"/>
      <c r="E36" s="9"/>
      <c r="Y36" s="22" t="str">
        <f>'M5'!A36</f>
        <v/>
      </c>
      <c r="Z36" s="13"/>
      <c r="AA36" s="9"/>
      <c r="AB36" s="9"/>
      <c r="AC36" s="9"/>
    </row>
    <row r="37" spans="1:29" ht="15" customHeight="1">
      <c r="A37" s="22" t="str">
        <f>'M1'!A37</f>
        <v/>
      </c>
      <c r="B37" s="13"/>
      <c r="C37" s="9"/>
      <c r="D37" s="9"/>
      <c r="E37" s="9"/>
      <c r="Y37" s="22" t="str">
        <f>'M5'!A37</f>
        <v/>
      </c>
      <c r="Z37" s="13"/>
      <c r="AA37" s="9"/>
      <c r="AB37" s="9"/>
      <c r="AC37" s="9"/>
    </row>
    <row r="38" spans="1:29" ht="15" customHeight="1">
      <c r="A38" s="22" t="str">
        <f>'M1'!A38</f>
        <v/>
      </c>
      <c r="B38" s="13"/>
      <c r="C38" s="9"/>
      <c r="D38" s="9"/>
      <c r="E38" s="9"/>
      <c r="Y38" s="22" t="str">
        <f>'M5'!A38</f>
        <v/>
      </c>
      <c r="Z38" s="13"/>
      <c r="AA38" s="9"/>
      <c r="AB38" s="9"/>
      <c r="AC38" s="9"/>
    </row>
    <row r="39" spans="1:29" ht="15" customHeight="1">
      <c r="A39" s="22" t="str">
        <f>'M1'!A39</f>
        <v/>
      </c>
      <c r="B39" s="13"/>
      <c r="C39" s="9"/>
      <c r="D39" s="9"/>
      <c r="E39" s="9"/>
      <c r="Y39" s="22" t="str">
        <f>'M5'!A39</f>
        <v/>
      </c>
      <c r="Z39" s="13"/>
      <c r="AA39" s="9"/>
      <c r="AB39" s="9"/>
      <c r="AC39" s="9"/>
    </row>
    <row r="40" spans="1:29" ht="15" customHeight="1">
      <c r="A40" s="22" t="str">
        <f>'M1'!A40</f>
        <v/>
      </c>
      <c r="B40" s="13"/>
      <c r="C40" s="9"/>
      <c r="D40" s="9"/>
      <c r="E40" s="9"/>
      <c r="Y40" s="22" t="str">
        <f>'M5'!A40</f>
        <v/>
      </c>
      <c r="Z40" s="13"/>
      <c r="AA40" s="9"/>
      <c r="AB40" s="9"/>
      <c r="AC40" s="9"/>
    </row>
    <row r="41" spans="1:29" ht="15.75">
      <c r="Y41" s="22" t="str">
        <f>'M5'!A41</f>
        <v/>
      </c>
      <c r="Z41" s="13"/>
      <c r="AA41" s="9"/>
      <c r="AB41" s="9"/>
      <c r="AC41" s="9"/>
    </row>
    <row r="42" spans="1:29" ht="15.75">
      <c r="Y42" s="22" t="str">
        <f>'M5'!A42</f>
        <v/>
      </c>
      <c r="Z42" s="13"/>
      <c r="AA42" s="9"/>
      <c r="AB42" s="9"/>
      <c r="AC42" s="9"/>
    </row>
    <row r="43" spans="1:29" ht="15.75">
      <c r="Y43" s="22" t="str">
        <f>'M5'!A43</f>
        <v/>
      </c>
      <c r="Z43" s="13"/>
      <c r="AA43" s="9"/>
      <c r="AB43" s="9"/>
      <c r="AC43" s="9"/>
    </row>
    <row r="44" spans="1:29" ht="15.75">
      <c r="Y44" s="22" t="str">
        <f>'M5'!A44</f>
        <v/>
      </c>
      <c r="Z44" s="13"/>
      <c r="AA44" s="9"/>
      <c r="AB44" s="9"/>
      <c r="AC44" s="9"/>
    </row>
    <row r="45" spans="1:29" ht="15.75">
      <c r="Y45" s="22" t="str">
        <f>'M5'!A45</f>
        <v/>
      </c>
      <c r="Z45" s="13"/>
      <c r="AA45" s="9"/>
      <c r="AB45" s="9"/>
      <c r="AC45" s="9"/>
    </row>
    <row r="46" spans="1:29" ht="15.75">
      <c r="Y46" s="22" t="str">
        <f>'M5'!A46</f>
        <v/>
      </c>
      <c r="Z46" s="13"/>
      <c r="AA46" s="9"/>
      <c r="AB46" s="9"/>
      <c r="AC46" s="9"/>
    </row>
    <row r="47" spans="1:29" ht="15.75">
      <c r="Y47" s="22" t="str">
        <f>'M5'!A47</f>
        <v/>
      </c>
      <c r="Z47" s="13"/>
      <c r="AA47" s="9"/>
      <c r="AB47" s="9"/>
      <c r="AC47" s="9"/>
    </row>
    <row r="48" spans="1:29" ht="15.75">
      <c r="Y48" s="22" t="str">
        <f>'M5'!A48</f>
        <v/>
      </c>
      <c r="Z48" s="13"/>
      <c r="AA48" s="9"/>
      <c r="AB48" s="9"/>
      <c r="AC48" s="9"/>
    </row>
    <row r="49" spans="25:29" ht="15.75">
      <c r="Y49" s="22" t="str">
        <f>'M5'!A49</f>
        <v/>
      </c>
      <c r="Z49" s="13"/>
      <c r="AA49" s="9"/>
      <c r="AB49" s="9"/>
      <c r="AC49" s="9"/>
    </row>
    <row r="50" spans="25:29" ht="15.75">
      <c r="Y50" s="22" t="str">
        <f>'M5'!A50</f>
        <v/>
      </c>
      <c r="Z50" s="13"/>
      <c r="AA50" s="9"/>
      <c r="AB50" s="9"/>
      <c r="AC50" s="9"/>
    </row>
  </sheetData>
  <mergeCells count="2">
    <mergeCell ref="B1:K4"/>
    <mergeCell ref="M1:AB4"/>
  </mergeCells>
  <printOptions horizontalCentered="1"/>
  <pageMargins left="0.39370078740157483" right="0.39370078740157483" top="0.39370078740157483" bottom="0.78740157480314965" header="0.19685039370078741" footer="0.19685039370078741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C50"/>
  <sheetViews>
    <sheetView zoomScaleNormal="100" workbookViewId="0">
      <selection activeCell="F19" sqref="F19"/>
    </sheetView>
  </sheetViews>
  <sheetFormatPr defaultRowHeight="15"/>
  <cols>
    <col min="1" max="1" width="4.5703125" customWidth="1"/>
    <col min="2" max="2" width="8" customWidth="1"/>
    <col min="3" max="6" width="4" customWidth="1"/>
    <col min="7" max="7" width="4.5703125" customWidth="1"/>
    <col min="8" max="8" width="8" customWidth="1"/>
    <col min="9" max="12" width="4" customWidth="1"/>
    <col min="13" max="13" width="4.5703125" customWidth="1"/>
    <col min="14" max="14" width="8" customWidth="1"/>
    <col min="15" max="18" width="4" customWidth="1"/>
    <col min="19" max="19" width="4.5703125" customWidth="1"/>
    <col min="20" max="20" width="8" customWidth="1"/>
    <col min="21" max="24" width="4" customWidth="1"/>
    <col min="25" max="25" width="4.5703125" customWidth="1"/>
    <col min="26" max="26" width="8" customWidth="1"/>
    <col min="27" max="29" width="4" customWidth="1"/>
  </cols>
  <sheetData>
    <row r="1" spans="1:29" ht="6" customHeight="1">
      <c r="B1" s="148" t="str">
        <f>IF(ABC!H17="A","2.  ZÁVODNÍ  JÍZDA","3.  ZÁVODNÍ  JÍZDA")</f>
        <v>3.  ZÁVODNÍ  JÍZDA</v>
      </c>
      <c r="C1" s="148"/>
      <c r="D1" s="148"/>
      <c r="E1" s="148"/>
      <c r="F1" s="148"/>
      <c r="G1" s="148"/>
      <c r="H1" s="148"/>
      <c r="I1" s="148"/>
      <c r="J1" s="148"/>
      <c r="K1" s="148"/>
      <c r="L1" s="48"/>
      <c r="M1" s="148" t="str">
        <f>ABC!B2</f>
        <v>Místo  -  datum</v>
      </c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</row>
    <row r="2" spans="1:29" ht="6" customHeight="1"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</row>
    <row r="3" spans="1:29" ht="6" customHeight="1"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</row>
    <row r="4" spans="1:29" ht="6" customHeight="1"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</row>
    <row r="5" spans="1:29" ht="15" customHeight="1">
      <c r="A5" t="s">
        <v>11</v>
      </c>
      <c r="B5" t="s">
        <v>13</v>
      </c>
      <c r="C5" t="s">
        <v>12</v>
      </c>
      <c r="D5" t="s">
        <v>12</v>
      </c>
      <c r="E5" t="s">
        <v>12</v>
      </c>
      <c r="G5" t="s">
        <v>11</v>
      </c>
      <c r="H5" t="s">
        <v>13</v>
      </c>
      <c r="I5" t="s">
        <v>12</v>
      </c>
      <c r="J5" t="s">
        <v>12</v>
      </c>
      <c r="K5" t="s">
        <v>12</v>
      </c>
      <c r="M5" t="s">
        <v>11</v>
      </c>
      <c r="N5" t="s">
        <v>13</v>
      </c>
      <c r="O5" t="s">
        <v>12</v>
      </c>
      <c r="P5" t="s">
        <v>12</v>
      </c>
      <c r="Q5" t="s">
        <v>12</v>
      </c>
      <c r="S5" t="s">
        <v>11</v>
      </c>
      <c r="T5" t="s">
        <v>13</v>
      </c>
      <c r="U5" t="s">
        <v>12</v>
      </c>
      <c r="V5" t="s">
        <v>12</v>
      </c>
      <c r="W5" t="s">
        <v>12</v>
      </c>
      <c r="Y5" t="s">
        <v>11</v>
      </c>
      <c r="Z5" t="s">
        <v>13</v>
      </c>
      <c r="AA5" t="s">
        <v>12</v>
      </c>
      <c r="AB5" t="s">
        <v>12</v>
      </c>
      <c r="AC5" t="s">
        <v>12</v>
      </c>
    </row>
    <row r="6" spans="1:29" ht="15" customHeight="1">
      <c r="A6" s="22">
        <f>'M1'!A6</f>
        <v>163</v>
      </c>
      <c r="B6" s="13">
        <v>72.209999999999994</v>
      </c>
      <c r="C6" s="9"/>
      <c r="D6" s="9"/>
      <c r="E6" s="9"/>
      <c r="G6" s="22">
        <f>'M2'!A6</f>
        <v>238</v>
      </c>
      <c r="H6" s="13">
        <v>67.680000000000007</v>
      </c>
      <c r="I6" s="9"/>
      <c r="J6" s="9">
        <v>2</v>
      </c>
      <c r="K6" s="9"/>
      <c r="M6" s="22">
        <f>'M3'!A6</f>
        <v>331</v>
      </c>
      <c r="N6" s="13">
        <v>58.81</v>
      </c>
      <c r="O6" s="9"/>
      <c r="P6" s="9"/>
      <c r="Q6" s="9"/>
      <c r="S6" s="22">
        <f>'M4'!A6</f>
        <v>433</v>
      </c>
      <c r="T6" s="13">
        <v>57.31</v>
      </c>
      <c r="U6" s="9"/>
      <c r="V6" s="9"/>
      <c r="W6" s="9"/>
      <c r="Y6" s="22">
        <f>'M5'!A6</f>
        <v>575</v>
      </c>
      <c r="Z6" s="13">
        <v>57.15</v>
      </c>
      <c r="AA6" s="9"/>
      <c r="AB6" s="9"/>
      <c r="AC6" s="9"/>
    </row>
    <row r="7" spans="1:29" ht="15" customHeight="1">
      <c r="A7" s="22">
        <f>'M1'!A7</f>
        <v>161</v>
      </c>
      <c r="B7" s="13">
        <v>72.95</v>
      </c>
      <c r="C7" s="9"/>
      <c r="D7" s="9"/>
      <c r="E7" s="9"/>
      <c r="G7" s="22">
        <f>'M2'!A7</f>
        <v>225</v>
      </c>
      <c r="H7" s="13">
        <v>69.75</v>
      </c>
      <c r="I7" s="9"/>
      <c r="J7" s="9"/>
      <c r="K7" s="9"/>
      <c r="M7" s="22">
        <f>'M3'!A7</f>
        <v>325</v>
      </c>
      <c r="N7" s="13">
        <v>59.56</v>
      </c>
      <c r="O7" s="9"/>
      <c r="P7" s="9"/>
      <c r="Q7" s="9"/>
      <c r="S7" s="22">
        <f>'M4'!A7</f>
        <v>431</v>
      </c>
      <c r="T7" s="13">
        <v>56.19</v>
      </c>
      <c r="U7" s="9"/>
      <c r="V7" s="9"/>
      <c r="W7" s="9"/>
      <c r="Y7" s="22">
        <f>'M5'!A7</f>
        <v>563</v>
      </c>
      <c r="Z7" s="13">
        <v>59.95</v>
      </c>
      <c r="AA7" s="9"/>
      <c r="AB7" s="9"/>
      <c r="AC7" s="9"/>
    </row>
    <row r="8" spans="1:29" ht="15" customHeight="1">
      <c r="A8" s="22">
        <f>'M1'!A8</f>
        <v>159</v>
      </c>
      <c r="B8" s="13">
        <v>89.1</v>
      </c>
      <c r="C8" s="9">
        <v>2</v>
      </c>
      <c r="D8" s="9"/>
      <c r="E8" s="9"/>
      <c r="G8" s="22">
        <f>'M2'!A8</f>
        <v>223</v>
      </c>
      <c r="H8" s="13">
        <v>60.42</v>
      </c>
      <c r="I8" s="9"/>
      <c r="J8" s="9"/>
      <c r="K8" s="9"/>
      <c r="M8" s="22">
        <f>'M3'!A8</f>
        <v>321</v>
      </c>
      <c r="N8" s="13">
        <v>63</v>
      </c>
      <c r="O8" s="9"/>
      <c r="P8" s="9"/>
      <c r="Q8" s="9"/>
      <c r="S8" s="22">
        <f>'M4'!A8</f>
        <v>421</v>
      </c>
      <c r="T8" s="13">
        <v>57.94</v>
      </c>
      <c r="U8" s="9"/>
      <c r="V8" s="9"/>
      <c r="W8" s="9"/>
      <c r="Y8" s="22">
        <f>'M5'!A8</f>
        <v>549</v>
      </c>
      <c r="Z8" s="13">
        <v>57.33</v>
      </c>
      <c r="AA8" s="9"/>
      <c r="AB8" s="9"/>
      <c r="AC8" s="9"/>
    </row>
    <row r="9" spans="1:29" ht="15" customHeight="1">
      <c r="A9" s="22">
        <f>'M1'!A9</f>
        <v>153</v>
      </c>
      <c r="B9" s="13">
        <v>69.45</v>
      </c>
      <c r="C9" s="9"/>
      <c r="D9" s="9"/>
      <c r="E9" s="9"/>
      <c r="G9" s="22">
        <f>'M2'!A9</f>
        <v>219</v>
      </c>
      <c r="H9" s="13">
        <v>67.56</v>
      </c>
      <c r="I9" s="9"/>
      <c r="J9" s="9"/>
      <c r="K9" s="9"/>
      <c r="M9" s="22">
        <f>'M3'!A9</f>
        <v>319</v>
      </c>
      <c r="N9" s="13">
        <v>59.6</v>
      </c>
      <c r="O9" s="9"/>
      <c r="P9" s="9"/>
      <c r="Q9" s="9"/>
      <c r="S9" s="22">
        <f>'M4'!A9</f>
        <v>411</v>
      </c>
      <c r="T9" s="13">
        <v>59.7</v>
      </c>
      <c r="U9" s="9">
        <v>2</v>
      </c>
      <c r="V9" s="9"/>
      <c r="W9" s="9"/>
      <c r="Y9" s="22">
        <f>'M5'!A9</f>
        <v>547</v>
      </c>
      <c r="Z9" s="13">
        <v>56.46</v>
      </c>
      <c r="AA9" s="9"/>
      <c r="AB9" s="9"/>
      <c r="AC9" s="9"/>
    </row>
    <row r="10" spans="1:29" ht="15" customHeight="1">
      <c r="A10" s="22">
        <f>'M1'!A10</f>
        <v>151</v>
      </c>
      <c r="B10" s="13">
        <v>130.88999999999999</v>
      </c>
      <c r="C10" s="9"/>
      <c r="D10" s="9">
        <v>100</v>
      </c>
      <c r="E10" s="9"/>
      <c r="G10" s="22">
        <f>'M2'!A10</f>
        <v>215</v>
      </c>
      <c r="H10" s="13">
        <v>62.65</v>
      </c>
      <c r="I10" s="9"/>
      <c r="J10" s="9">
        <v>2</v>
      </c>
      <c r="K10" s="9"/>
      <c r="M10" s="22">
        <f>'M3'!A10</f>
        <v>317</v>
      </c>
      <c r="N10" s="13">
        <v>60.48</v>
      </c>
      <c r="O10" s="9"/>
      <c r="P10" s="9"/>
      <c r="Q10" s="9"/>
      <c r="S10" s="22">
        <f>'M4'!A10</f>
        <v>409</v>
      </c>
      <c r="T10" s="13">
        <v>57.99</v>
      </c>
      <c r="U10" s="9"/>
      <c r="V10" s="9"/>
      <c r="W10" s="9"/>
      <c r="Y10" s="22">
        <f>'M5'!A10</f>
        <v>543</v>
      </c>
      <c r="Z10" s="13">
        <v>56.57</v>
      </c>
      <c r="AA10" s="9"/>
      <c r="AB10" s="9"/>
      <c r="AC10" s="9">
        <v>2</v>
      </c>
    </row>
    <row r="11" spans="1:29" ht="15" customHeight="1">
      <c r="A11" s="22">
        <f>'M1'!A11</f>
        <v>147</v>
      </c>
      <c r="B11" s="13">
        <v>68.959999999999994</v>
      </c>
      <c r="C11" s="9"/>
      <c r="D11" s="9"/>
      <c r="E11" s="9"/>
      <c r="G11" s="22">
        <f>'M2'!A11</f>
        <v>213</v>
      </c>
      <c r="H11" s="13">
        <v>61.65</v>
      </c>
      <c r="I11" s="9"/>
      <c r="J11" s="9"/>
      <c r="K11" s="9"/>
      <c r="M11" s="22">
        <f>'M3'!A11</f>
        <v>315</v>
      </c>
      <c r="N11" s="13">
        <v>78.349999999999994</v>
      </c>
      <c r="O11" s="9"/>
      <c r="P11" s="9">
        <v>2</v>
      </c>
      <c r="Q11" s="9"/>
      <c r="S11" s="22">
        <f>'M4'!A11</f>
        <v>407</v>
      </c>
      <c r="T11" s="13">
        <v>57.05</v>
      </c>
      <c r="U11" s="9"/>
      <c r="V11" s="9"/>
      <c r="W11" s="9"/>
      <c r="Y11" s="22">
        <f>'M5'!A11</f>
        <v>541</v>
      </c>
      <c r="Z11" s="13">
        <v>56.16</v>
      </c>
      <c r="AA11" s="9">
        <v>2</v>
      </c>
      <c r="AB11" s="9"/>
      <c r="AC11" s="9"/>
    </row>
    <row r="12" spans="1:29" ht="15" customHeight="1">
      <c r="A12" s="22">
        <f>'M1'!A12</f>
        <v>137</v>
      </c>
      <c r="B12" s="13">
        <v>109.7</v>
      </c>
      <c r="C12" s="9"/>
      <c r="D12" s="9"/>
      <c r="E12" s="9"/>
      <c r="G12" s="22">
        <f>'M2'!A12</f>
        <v>211</v>
      </c>
      <c r="H12" s="13">
        <v>62.32</v>
      </c>
      <c r="I12" s="9"/>
      <c r="J12" s="9"/>
      <c r="K12" s="9"/>
      <c r="M12" s="22">
        <f>'M3'!A12</f>
        <v>313</v>
      </c>
      <c r="N12" s="13">
        <v>58.34</v>
      </c>
      <c r="O12" s="9"/>
      <c r="P12" s="9"/>
      <c r="Q12" s="9"/>
      <c r="S12" s="22">
        <f>'M4'!A12</f>
        <v>405</v>
      </c>
      <c r="T12" s="13">
        <v>56.25</v>
      </c>
      <c r="U12" s="9"/>
      <c r="V12" s="9"/>
      <c r="W12" s="9"/>
      <c r="Y12" s="22">
        <f>'M5'!A12</f>
        <v>535</v>
      </c>
      <c r="Z12" s="13">
        <v>55.73</v>
      </c>
      <c r="AA12" s="9"/>
      <c r="AB12" s="9"/>
      <c r="AC12" s="9"/>
    </row>
    <row r="13" spans="1:29" ht="15" customHeight="1">
      <c r="A13" s="22">
        <f>'M1'!A13</f>
        <v>131</v>
      </c>
      <c r="B13" s="13">
        <v>72.52</v>
      </c>
      <c r="C13" s="9"/>
      <c r="D13" s="9"/>
      <c r="E13" s="9"/>
      <c r="G13" s="22">
        <f>'M2'!A13</f>
        <v>209</v>
      </c>
      <c r="H13" s="13">
        <v>61.19</v>
      </c>
      <c r="I13" s="9"/>
      <c r="J13" s="9">
        <v>2</v>
      </c>
      <c r="K13" s="9"/>
      <c r="M13" s="22">
        <f>'M3'!A13</f>
        <v>309</v>
      </c>
      <c r="N13" s="13">
        <v>57.95</v>
      </c>
      <c r="O13" s="9"/>
      <c r="P13" s="9"/>
      <c r="Q13" s="9"/>
      <c r="S13" s="22">
        <f>'M4'!A13</f>
        <v>403</v>
      </c>
      <c r="T13" s="13">
        <v>55.91</v>
      </c>
      <c r="U13" s="9"/>
      <c r="V13" s="9"/>
      <c r="W13" s="9"/>
      <c r="Y13" s="22">
        <f>'M5'!A13</f>
        <v>533</v>
      </c>
      <c r="Z13" s="13">
        <v>56.56</v>
      </c>
      <c r="AA13" s="9"/>
      <c r="AB13" s="9"/>
      <c r="AC13" s="9">
        <v>2</v>
      </c>
    </row>
    <row r="14" spans="1:29" ht="15" customHeight="1">
      <c r="A14" s="22">
        <f>'M1'!A14</f>
        <v>129</v>
      </c>
      <c r="B14" s="13">
        <v>67.849999999999994</v>
      </c>
      <c r="C14" s="9"/>
      <c r="D14" s="9"/>
      <c r="E14" s="9"/>
      <c r="G14" s="22">
        <f>'M2'!A14</f>
        <v>205</v>
      </c>
      <c r="H14" s="13">
        <v>60.24</v>
      </c>
      <c r="I14" s="9"/>
      <c r="J14" s="9"/>
      <c r="K14" s="9"/>
      <c r="M14" s="22">
        <f>'M3'!A14</f>
        <v>307</v>
      </c>
      <c r="N14" s="13">
        <v>58.38</v>
      </c>
      <c r="O14" s="9"/>
      <c r="P14" s="9"/>
      <c r="Q14" s="9"/>
      <c r="S14" s="22">
        <f>'M4'!A14</f>
        <v>401</v>
      </c>
      <c r="T14" s="13">
        <v>57.17</v>
      </c>
      <c r="U14" s="9"/>
      <c r="V14" s="9"/>
      <c r="W14" s="9"/>
      <c r="Y14" s="22">
        <f>'M5'!A14</f>
        <v>531</v>
      </c>
      <c r="Z14" s="13">
        <v>55.61</v>
      </c>
      <c r="AA14" s="9"/>
      <c r="AB14" s="9"/>
      <c r="AC14" s="9"/>
    </row>
    <row r="15" spans="1:29" ht="15" customHeight="1">
      <c r="A15" s="22">
        <f>'M1'!A15</f>
        <v>125</v>
      </c>
      <c r="B15" s="13">
        <v>71.599999999999994</v>
      </c>
      <c r="C15" s="9"/>
      <c r="D15" s="9"/>
      <c r="E15" s="9"/>
      <c r="G15" s="22">
        <f>'M2'!A15</f>
        <v>203</v>
      </c>
      <c r="H15" s="13">
        <v>61.87</v>
      </c>
      <c r="I15" s="9"/>
      <c r="J15" s="9"/>
      <c r="K15" s="9"/>
      <c r="M15" s="22">
        <f>'M3'!A15</f>
        <v>305</v>
      </c>
      <c r="N15" s="13">
        <v>57.12</v>
      </c>
      <c r="O15" s="9"/>
      <c r="P15" s="9"/>
      <c r="Q15" s="9"/>
      <c r="S15" s="22">
        <f>'M4'!A15</f>
        <v>43</v>
      </c>
      <c r="T15" s="13">
        <v>57.57</v>
      </c>
      <c r="U15" s="9"/>
      <c r="V15" s="9"/>
      <c r="W15" s="9"/>
      <c r="Y15" s="22">
        <f>'M5'!A15</f>
        <v>529</v>
      </c>
      <c r="Z15" s="13">
        <v>55.16</v>
      </c>
      <c r="AA15" s="9">
        <v>2</v>
      </c>
      <c r="AB15" s="9"/>
      <c r="AC15" s="9"/>
    </row>
    <row r="16" spans="1:29" ht="15" customHeight="1">
      <c r="A16" s="22">
        <f>'M1'!A16</f>
        <v>119</v>
      </c>
      <c r="B16" s="13">
        <v>67.72</v>
      </c>
      <c r="C16" s="9"/>
      <c r="D16" s="9"/>
      <c r="E16" s="9"/>
      <c r="G16" s="22">
        <f>'M2'!A16</f>
        <v>201</v>
      </c>
      <c r="H16" s="13">
        <v>59.06</v>
      </c>
      <c r="I16" s="9"/>
      <c r="J16" s="9"/>
      <c r="K16" s="9"/>
      <c r="M16" s="22">
        <f>'M3'!A16</f>
        <v>303</v>
      </c>
      <c r="N16" s="13">
        <v>58.22</v>
      </c>
      <c r="O16" s="9"/>
      <c r="P16" s="9"/>
      <c r="Q16" s="9"/>
      <c r="S16" s="22" t="str">
        <f>'M4'!A16</f>
        <v/>
      </c>
      <c r="T16" s="13"/>
      <c r="U16" s="9"/>
      <c r="V16" s="9"/>
      <c r="W16" s="9"/>
      <c r="Y16" s="22">
        <f>'M5'!A16</f>
        <v>525</v>
      </c>
      <c r="Z16" s="13">
        <v>55.81</v>
      </c>
      <c r="AA16" s="9"/>
      <c r="AB16" s="9"/>
      <c r="AC16" s="9">
        <v>2</v>
      </c>
    </row>
    <row r="17" spans="1:29" ht="15" customHeight="1">
      <c r="A17" s="22">
        <f>'M1'!A17</f>
        <v>117</v>
      </c>
      <c r="B17" s="13">
        <v>71.7</v>
      </c>
      <c r="C17" s="9"/>
      <c r="D17" s="9">
        <v>4</v>
      </c>
      <c r="E17" s="9"/>
      <c r="G17" s="22" t="str">
        <f>'M2'!A17</f>
        <v/>
      </c>
      <c r="H17" s="13"/>
      <c r="I17" s="9"/>
      <c r="J17" s="9"/>
      <c r="K17" s="9"/>
      <c r="M17" s="22">
        <f>'M3'!A17</f>
        <v>301</v>
      </c>
      <c r="N17" s="13">
        <v>58.27</v>
      </c>
      <c r="O17" s="9"/>
      <c r="P17" s="9"/>
      <c r="Q17" s="9"/>
      <c r="S17" s="22" t="str">
        <f>'M4'!A17</f>
        <v/>
      </c>
      <c r="T17" s="13"/>
      <c r="U17" s="9"/>
      <c r="V17" s="9"/>
      <c r="W17" s="9"/>
      <c r="Y17" s="22">
        <f>'M5'!A17</f>
        <v>523</v>
      </c>
      <c r="Z17" s="13">
        <v>54.56</v>
      </c>
      <c r="AA17" s="9"/>
      <c r="AB17" s="9"/>
      <c r="AC17" s="9"/>
    </row>
    <row r="18" spans="1:29" ht="15" customHeight="1">
      <c r="A18" s="22">
        <f>'M1'!A18</f>
        <v>115</v>
      </c>
      <c r="B18" s="13">
        <v>72.08</v>
      </c>
      <c r="C18" s="9"/>
      <c r="D18" s="9"/>
      <c r="E18" s="9"/>
      <c r="G18" s="22" t="str">
        <f>'M2'!A18</f>
        <v/>
      </c>
      <c r="H18" s="13"/>
      <c r="I18" s="9"/>
      <c r="J18" s="9"/>
      <c r="K18" s="9"/>
      <c r="M18" s="22" t="str">
        <f>'M3'!A18</f>
        <v/>
      </c>
      <c r="N18" s="13"/>
      <c r="O18" s="9"/>
      <c r="P18" s="9"/>
      <c r="Q18" s="9"/>
      <c r="S18" s="22" t="str">
        <f>'M4'!A18</f>
        <v/>
      </c>
      <c r="T18" s="13"/>
      <c r="U18" s="9"/>
      <c r="V18" s="9"/>
      <c r="W18" s="9"/>
      <c r="Y18" s="22">
        <f>'M5'!A18</f>
        <v>517</v>
      </c>
      <c r="Z18" s="13">
        <v>54.98</v>
      </c>
      <c r="AA18" s="9"/>
      <c r="AB18" s="9"/>
      <c r="AC18" s="9"/>
    </row>
    <row r="19" spans="1:29" ht="15" customHeight="1">
      <c r="A19" s="22">
        <f>'M1'!A19</f>
        <v>113</v>
      </c>
      <c r="B19" s="13">
        <v>66.650000000000006</v>
      </c>
      <c r="C19" s="9"/>
      <c r="D19" s="9"/>
      <c r="E19" s="9"/>
      <c r="G19" s="22" t="str">
        <f>'M2'!A19</f>
        <v/>
      </c>
      <c r="H19" s="13"/>
      <c r="I19" s="9"/>
      <c r="J19" s="9"/>
      <c r="K19" s="9"/>
      <c r="M19" s="22" t="str">
        <f>'M3'!A19</f>
        <v/>
      </c>
      <c r="N19" s="13"/>
      <c r="O19" s="9"/>
      <c r="P19" s="9"/>
      <c r="Q19" s="9"/>
      <c r="S19" s="22" t="str">
        <f>'M4'!A19</f>
        <v/>
      </c>
      <c r="T19" s="13"/>
      <c r="U19" s="9"/>
      <c r="V19" s="9"/>
      <c r="W19" s="9"/>
      <c r="Y19" s="22">
        <f>'M5'!A19</f>
        <v>513</v>
      </c>
      <c r="Z19" s="13">
        <v>54.76</v>
      </c>
      <c r="AA19" s="9"/>
      <c r="AB19" s="9"/>
      <c r="AC19" s="9"/>
    </row>
    <row r="20" spans="1:29" ht="15" customHeight="1">
      <c r="A20" s="22">
        <f>'M1'!A20</f>
        <v>111</v>
      </c>
      <c r="B20" s="13">
        <v>75.62</v>
      </c>
      <c r="C20" s="9"/>
      <c r="D20" s="9"/>
      <c r="E20" s="9"/>
      <c r="G20" s="22" t="str">
        <f>'M2'!A20</f>
        <v/>
      </c>
      <c r="H20" s="13"/>
      <c r="I20" s="9"/>
      <c r="J20" s="9"/>
      <c r="K20" s="9"/>
      <c r="M20" s="22" t="str">
        <f>'M3'!A20</f>
        <v/>
      </c>
      <c r="N20" s="13"/>
      <c r="O20" s="9"/>
      <c r="P20" s="9"/>
      <c r="Q20" s="9"/>
      <c r="S20" s="22" t="str">
        <f>'M4'!A20</f>
        <v/>
      </c>
      <c r="T20" s="13"/>
      <c r="U20" s="9"/>
      <c r="V20" s="9"/>
      <c r="W20" s="9"/>
      <c r="Y20" s="22">
        <f>'M5'!A20</f>
        <v>507</v>
      </c>
      <c r="Z20" s="13">
        <v>54.95</v>
      </c>
      <c r="AA20" s="9"/>
      <c r="AB20" s="9"/>
      <c r="AC20" s="9"/>
    </row>
    <row r="21" spans="1:29" ht="15" customHeight="1">
      <c r="A21" s="22">
        <f>'M1'!A21</f>
        <v>109</v>
      </c>
      <c r="B21" s="13">
        <v>68.41</v>
      </c>
      <c r="C21" s="9"/>
      <c r="D21" s="9"/>
      <c r="E21" s="9"/>
      <c r="G21" s="22" t="str">
        <f>'M2'!A21</f>
        <v/>
      </c>
      <c r="H21" s="13"/>
      <c r="I21" s="9"/>
      <c r="J21" s="9"/>
      <c r="K21" s="9"/>
      <c r="M21" s="22" t="str">
        <f>'M3'!A21</f>
        <v/>
      </c>
      <c r="N21" s="13"/>
      <c r="O21" s="9"/>
      <c r="P21" s="9"/>
      <c r="Q21" s="9"/>
      <c r="S21" s="22" t="str">
        <f>'M4'!A21</f>
        <v/>
      </c>
      <c r="T21" s="13"/>
      <c r="U21" s="9"/>
      <c r="V21" s="9"/>
      <c r="W21" s="9"/>
      <c r="Y21" s="22">
        <f>'M5'!A21</f>
        <v>505</v>
      </c>
      <c r="Z21" s="13">
        <v>54.82</v>
      </c>
      <c r="AA21" s="9"/>
      <c r="AB21" s="9"/>
      <c r="AC21" s="9">
        <v>2</v>
      </c>
    </row>
    <row r="22" spans="1:29" ht="15" customHeight="1">
      <c r="A22" s="22">
        <f>'M1'!A22</f>
        <v>105</v>
      </c>
      <c r="B22" s="13">
        <v>63.2</v>
      </c>
      <c r="C22" s="9"/>
      <c r="D22" s="9"/>
      <c r="E22" s="9"/>
      <c r="G22" s="22" t="str">
        <f>'M2'!A22</f>
        <v/>
      </c>
      <c r="H22" s="13"/>
      <c r="I22" s="9"/>
      <c r="J22" s="9"/>
      <c r="K22" s="9"/>
      <c r="M22" s="22" t="str">
        <f>'M3'!A22</f>
        <v/>
      </c>
      <c r="N22" s="13"/>
      <c r="O22" s="9"/>
      <c r="P22" s="9"/>
      <c r="Q22" s="9"/>
      <c r="S22" s="22" t="str">
        <f>'M4'!A22</f>
        <v/>
      </c>
      <c r="T22" s="13"/>
      <c r="U22" s="9"/>
      <c r="V22" s="9"/>
      <c r="W22" s="9"/>
      <c r="Y22" s="22">
        <f>'M5'!A22</f>
        <v>503</v>
      </c>
      <c r="Z22" s="13">
        <v>55.89</v>
      </c>
      <c r="AA22" s="9">
        <v>2</v>
      </c>
      <c r="AB22" s="9"/>
      <c r="AC22" s="9"/>
    </row>
    <row r="23" spans="1:29" ht="15" customHeight="1">
      <c r="A23" s="22">
        <f>'M1'!A23</f>
        <v>103</v>
      </c>
      <c r="B23" s="13">
        <v>62.52</v>
      </c>
      <c r="C23" s="9"/>
      <c r="D23" s="9"/>
      <c r="E23" s="9"/>
      <c r="G23" s="22" t="str">
        <f>'M2'!A23</f>
        <v/>
      </c>
      <c r="H23" s="13"/>
      <c r="I23" s="9"/>
      <c r="J23" s="9"/>
      <c r="K23" s="9"/>
      <c r="M23" s="22" t="str">
        <f>'M3'!A23</f>
        <v/>
      </c>
      <c r="N23" s="13"/>
      <c r="O23" s="9"/>
      <c r="P23" s="9"/>
      <c r="Q23" s="9"/>
      <c r="S23" s="22" t="str">
        <f>'M4'!A23</f>
        <v/>
      </c>
      <c r="T23" s="13"/>
      <c r="U23" s="9"/>
      <c r="V23" s="9"/>
      <c r="W23" s="9"/>
      <c r="Y23" s="22">
        <f>'M5'!A23</f>
        <v>501</v>
      </c>
      <c r="Z23" s="13">
        <v>54.29</v>
      </c>
      <c r="AA23" s="9"/>
      <c r="AB23" s="9"/>
      <c r="AC23" s="9"/>
    </row>
    <row r="24" spans="1:29" ht="15" customHeight="1">
      <c r="A24" s="22">
        <f>'M1'!A24</f>
        <v>101</v>
      </c>
      <c r="B24" s="13">
        <v>61.82</v>
      </c>
      <c r="C24" s="9"/>
      <c r="D24" s="9"/>
      <c r="E24" s="9"/>
      <c r="G24" s="22" t="str">
        <f>'M2'!A24</f>
        <v/>
      </c>
      <c r="H24" s="13"/>
      <c r="I24" s="9"/>
      <c r="J24" s="9"/>
      <c r="K24" s="9"/>
      <c r="M24" s="22" t="str">
        <f>'M3'!A24</f>
        <v/>
      </c>
      <c r="N24" s="13"/>
      <c r="O24" s="9"/>
      <c r="P24" s="9"/>
      <c r="Q24" s="9"/>
      <c r="S24" s="22" t="str">
        <f>'M4'!A24</f>
        <v/>
      </c>
      <c r="T24" s="13"/>
      <c r="U24" s="9"/>
      <c r="V24" s="9"/>
      <c r="W24" s="9"/>
      <c r="Y24" s="22" t="str">
        <f>'M5'!A24</f>
        <v/>
      </c>
      <c r="Z24" s="13"/>
      <c r="AA24" s="9"/>
      <c r="AB24" s="9"/>
      <c r="AC24" s="9"/>
    </row>
    <row r="25" spans="1:29" ht="15" customHeight="1">
      <c r="A25" s="22" t="str">
        <f>'M1'!A25</f>
        <v/>
      </c>
      <c r="B25" s="13"/>
      <c r="C25" s="9"/>
      <c r="D25" s="9"/>
      <c r="E25" s="9"/>
      <c r="G25" s="22" t="str">
        <f>'M2'!A25</f>
        <v/>
      </c>
      <c r="H25" s="13"/>
      <c r="I25" s="9"/>
      <c r="J25" s="9"/>
      <c r="K25" s="9"/>
      <c r="M25" s="22" t="str">
        <f>'M3'!A25</f>
        <v/>
      </c>
      <c r="N25" s="13"/>
      <c r="O25" s="9"/>
      <c r="P25" s="9"/>
      <c r="Q25" s="9"/>
      <c r="S25" s="22" t="str">
        <f>'M4'!A25</f>
        <v/>
      </c>
      <c r="T25" s="13"/>
      <c r="U25" s="9"/>
      <c r="V25" s="9"/>
      <c r="W25" s="9"/>
      <c r="Y25" s="22" t="str">
        <f>'M5'!A25</f>
        <v/>
      </c>
      <c r="Z25" s="13"/>
      <c r="AA25" s="9"/>
      <c r="AB25" s="9"/>
      <c r="AC25" s="9"/>
    </row>
    <row r="26" spans="1:29" ht="15" customHeight="1">
      <c r="A26" s="22" t="str">
        <f>'M1'!A26</f>
        <v/>
      </c>
      <c r="B26" s="13"/>
      <c r="C26" s="9"/>
      <c r="D26" s="9"/>
      <c r="E26" s="9"/>
      <c r="G26" s="22" t="str">
        <f>'M2'!A26</f>
        <v/>
      </c>
      <c r="H26" s="13"/>
      <c r="I26" s="9"/>
      <c r="J26" s="9"/>
      <c r="K26" s="9"/>
      <c r="M26" s="22" t="str">
        <f>'M3'!A26</f>
        <v/>
      </c>
      <c r="N26" s="13"/>
      <c r="O26" s="9"/>
      <c r="P26" s="9"/>
      <c r="Q26" s="9"/>
      <c r="S26" s="22" t="str">
        <f>'M4'!A26</f>
        <v/>
      </c>
      <c r="T26" s="13"/>
      <c r="U26" s="9"/>
      <c r="V26" s="9"/>
      <c r="W26" s="9"/>
      <c r="Y26" s="22" t="str">
        <f>'M5'!A26</f>
        <v/>
      </c>
      <c r="Z26" s="13"/>
      <c r="AA26" s="9"/>
      <c r="AB26" s="9"/>
      <c r="AC26" s="9"/>
    </row>
    <row r="27" spans="1:29" ht="15" customHeight="1">
      <c r="A27" s="22" t="str">
        <f>'M1'!A27</f>
        <v/>
      </c>
      <c r="B27" s="13"/>
      <c r="C27" s="9"/>
      <c r="D27" s="9"/>
      <c r="E27" s="9"/>
      <c r="G27" s="22" t="str">
        <f>'M2'!A27</f>
        <v/>
      </c>
      <c r="H27" s="13"/>
      <c r="I27" s="9"/>
      <c r="J27" s="9"/>
      <c r="K27" s="9"/>
      <c r="M27" s="22" t="str">
        <f>'M3'!A27</f>
        <v/>
      </c>
      <c r="N27" s="13"/>
      <c r="O27" s="9"/>
      <c r="P27" s="9"/>
      <c r="Q27" s="9"/>
      <c r="S27" s="22" t="str">
        <f>'M4'!A27</f>
        <v/>
      </c>
      <c r="T27" s="13"/>
      <c r="U27" s="9"/>
      <c r="V27" s="9"/>
      <c r="W27" s="9"/>
      <c r="Y27" s="22" t="str">
        <f>'M5'!A27</f>
        <v/>
      </c>
      <c r="Z27" s="13"/>
      <c r="AA27" s="9"/>
      <c r="AB27" s="9"/>
      <c r="AC27" s="9"/>
    </row>
    <row r="28" spans="1:29" ht="15" customHeight="1">
      <c r="A28" s="22" t="str">
        <f>'M1'!A28</f>
        <v/>
      </c>
      <c r="B28" s="13"/>
      <c r="C28" s="9"/>
      <c r="D28" s="9"/>
      <c r="E28" s="9"/>
      <c r="G28" s="22" t="str">
        <f>'M2'!A28</f>
        <v/>
      </c>
      <c r="H28" s="13"/>
      <c r="I28" s="9"/>
      <c r="J28" s="9"/>
      <c r="K28" s="9"/>
      <c r="M28" s="22" t="str">
        <f>'M3'!A28</f>
        <v/>
      </c>
      <c r="N28" s="13"/>
      <c r="O28" s="9"/>
      <c r="P28" s="9"/>
      <c r="Q28" s="9"/>
      <c r="S28" s="22" t="str">
        <f>'M4'!A28</f>
        <v/>
      </c>
      <c r="T28" s="13"/>
      <c r="U28" s="9"/>
      <c r="V28" s="9"/>
      <c r="W28" s="9"/>
      <c r="Y28" s="22" t="str">
        <f>'M5'!A28</f>
        <v/>
      </c>
      <c r="Z28" s="13"/>
      <c r="AA28" s="9"/>
      <c r="AB28" s="9"/>
      <c r="AC28" s="9"/>
    </row>
    <row r="29" spans="1:29" ht="15" customHeight="1">
      <c r="A29" s="22" t="str">
        <f>'M1'!A29</f>
        <v/>
      </c>
      <c r="B29" s="13"/>
      <c r="C29" s="9"/>
      <c r="D29" s="9"/>
      <c r="E29" s="9"/>
      <c r="G29" s="22" t="str">
        <f>'M2'!A29</f>
        <v/>
      </c>
      <c r="H29" s="13"/>
      <c r="I29" s="9"/>
      <c r="J29" s="9"/>
      <c r="K29" s="9"/>
      <c r="M29" s="22" t="str">
        <f>'M3'!A29</f>
        <v/>
      </c>
      <c r="N29" s="13"/>
      <c r="O29" s="9"/>
      <c r="P29" s="9"/>
      <c r="Q29" s="9"/>
      <c r="S29" s="22" t="str">
        <f>'M4'!A29</f>
        <v/>
      </c>
      <c r="T29" s="13"/>
      <c r="U29" s="9"/>
      <c r="V29" s="9"/>
      <c r="W29" s="9"/>
      <c r="Y29" s="22" t="str">
        <f>'M5'!A29</f>
        <v/>
      </c>
      <c r="Z29" s="13"/>
      <c r="AA29" s="9"/>
      <c r="AB29" s="9"/>
      <c r="AC29" s="9"/>
    </row>
    <row r="30" spans="1:29" ht="15" customHeight="1">
      <c r="A30" s="22" t="str">
        <f>'M1'!A30</f>
        <v/>
      </c>
      <c r="B30" s="13"/>
      <c r="C30" s="9"/>
      <c r="D30" s="9"/>
      <c r="E30" s="9"/>
      <c r="G30" s="22" t="str">
        <f>'M2'!A30</f>
        <v/>
      </c>
      <c r="H30" s="13"/>
      <c r="I30" s="9"/>
      <c r="J30" s="9"/>
      <c r="K30" s="9"/>
      <c r="M30" s="22" t="str">
        <f>'M3'!A30</f>
        <v/>
      </c>
      <c r="N30" s="13"/>
      <c r="O30" s="9"/>
      <c r="P30" s="9"/>
      <c r="Q30" s="9"/>
      <c r="S30" s="22" t="str">
        <f>'M4'!A30</f>
        <v/>
      </c>
      <c r="T30" s="13"/>
      <c r="U30" s="9"/>
      <c r="V30" s="9"/>
      <c r="W30" s="9"/>
      <c r="Y30" s="22" t="str">
        <f>'M5'!A30</f>
        <v/>
      </c>
      <c r="Z30" s="13"/>
      <c r="AA30" s="9"/>
      <c r="AB30" s="9"/>
      <c r="AC30" s="9"/>
    </row>
    <row r="31" spans="1:29" ht="15" customHeight="1">
      <c r="A31" s="22" t="str">
        <f>'M1'!A31</f>
        <v/>
      </c>
      <c r="B31" s="13"/>
      <c r="C31" s="9"/>
      <c r="D31" s="9"/>
      <c r="E31" s="9"/>
      <c r="Y31" s="22" t="str">
        <f>'M5'!A31</f>
        <v/>
      </c>
      <c r="Z31" s="13"/>
      <c r="AA31" s="9"/>
      <c r="AB31" s="9"/>
      <c r="AC31" s="9"/>
    </row>
    <row r="32" spans="1:29" ht="15" customHeight="1">
      <c r="A32" s="22" t="str">
        <f>'M1'!A32</f>
        <v/>
      </c>
      <c r="B32" s="13"/>
      <c r="C32" s="9"/>
      <c r="D32" s="9"/>
      <c r="E32" s="9"/>
      <c r="Y32" s="22" t="str">
        <f>'M5'!A32</f>
        <v/>
      </c>
      <c r="Z32" s="13"/>
      <c r="AA32" s="9"/>
      <c r="AB32" s="9"/>
      <c r="AC32" s="9"/>
    </row>
    <row r="33" spans="1:29" ht="15" customHeight="1">
      <c r="A33" s="22" t="str">
        <f>'M1'!A33</f>
        <v/>
      </c>
      <c r="B33" s="13"/>
      <c r="C33" s="9"/>
      <c r="D33" s="9"/>
      <c r="E33" s="9"/>
      <c r="Y33" s="22" t="str">
        <f>'M5'!A33</f>
        <v/>
      </c>
      <c r="Z33" s="13"/>
      <c r="AA33" s="9"/>
      <c r="AB33" s="9"/>
      <c r="AC33" s="9"/>
    </row>
    <row r="34" spans="1:29" ht="15" customHeight="1">
      <c r="A34" s="22" t="str">
        <f>'M1'!A34</f>
        <v/>
      </c>
      <c r="B34" s="13"/>
      <c r="C34" s="9"/>
      <c r="D34" s="9"/>
      <c r="E34" s="9"/>
      <c r="Y34" s="22" t="str">
        <f>'M5'!A34</f>
        <v/>
      </c>
      <c r="Z34" s="13"/>
      <c r="AA34" s="9"/>
      <c r="AB34" s="9"/>
      <c r="AC34" s="9"/>
    </row>
    <row r="35" spans="1:29" ht="15" customHeight="1">
      <c r="A35" s="22" t="str">
        <f>'M1'!A35</f>
        <v/>
      </c>
      <c r="B35" s="13"/>
      <c r="C35" s="9"/>
      <c r="D35" s="9"/>
      <c r="E35" s="9"/>
      <c r="Y35" s="22" t="str">
        <f>'M5'!A35</f>
        <v/>
      </c>
      <c r="Z35" s="13"/>
      <c r="AA35" s="9"/>
      <c r="AB35" s="9"/>
      <c r="AC35" s="9"/>
    </row>
    <row r="36" spans="1:29" ht="15" customHeight="1">
      <c r="A36" s="22" t="str">
        <f>'M1'!A36</f>
        <v/>
      </c>
      <c r="B36" s="13"/>
      <c r="C36" s="9"/>
      <c r="D36" s="9"/>
      <c r="E36" s="9"/>
      <c r="Y36" s="22" t="str">
        <f>'M5'!A36</f>
        <v/>
      </c>
      <c r="Z36" s="13"/>
      <c r="AA36" s="9"/>
      <c r="AB36" s="9"/>
      <c r="AC36" s="9"/>
    </row>
    <row r="37" spans="1:29" ht="15" customHeight="1">
      <c r="A37" s="22" t="str">
        <f>'M1'!A37</f>
        <v/>
      </c>
      <c r="B37" s="13"/>
      <c r="C37" s="9"/>
      <c r="D37" s="9"/>
      <c r="E37" s="9"/>
      <c r="Y37" s="22" t="str">
        <f>'M5'!A37</f>
        <v/>
      </c>
      <c r="Z37" s="13"/>
      <c r="AA37" s="9"/>
      <c r="AB37" s="9"/>
      <c r="AC37" s="9"/>
    </row>
    <row r="38" spans="1:29" ht="15" customHeight="1">
      <c r="A38" s="22" t="str">
        <f>'M1'!A38</f>
        <v/>
      </c>
      <c r="B38" s="13"/>
      <c r="C38" s="9"/>
      <c r="D38" s="9"/>
      <c r="E38" s="9"/>
      <c r="Y38" s="22" t="str">
        <f>'M5'!A38</f>
        <v/>
      </c>
      <c r="Z38" s="13"/>
      <c r="AA38" s="9"/>
      <c r="AB38" s="9"/>
      <c r="AC38" s="9"/>
    </row>
    <row r="39" spans="1:29" ht="15" customHeight="1">
      <c r="A39" s="22" t="str">
        <f>'M1'!A39</f>
        <v/>
      </c>
      <c r="B39" s="13"/>
      <c r="C39" s="9"/>
      <c r="D39" s="9"/>
      <c r="E39" s="9"/>
      <c r="Y39" s="22" t="str">
        <f>'M5'!A39</f>
        <v/>
      </c>
      <c r="Z39" s="13"/>
      <c r="AA39" s="9"/>
      <c r="AB39" s="9"/>
      <c r="AC39" s="9"/>
    </row>
    <row r="40" spans="1:29" ht="15" customHeight="1">
      <c r="A40" s="22" t="str">
        <f>'M1'!A40</f>
        <v/>
      </c>
      <c r="B40" s="13"/>
      <c r="C40" s="9"/>
      <c r="D40" s="9"/>
      <c r="E40" s="9"/>
      <c r="Y40" s="22" t="str">
        <f>'M5'!A40</f>
        <v/>
      </c>
      <c r="Z40" s="13"/>
      <c r="AA40" s="9"/>
      <c r="AB40" s="9"/>
      <c r="AC40" s="9"/>
    </row>
    <row r="41" spans="1:29" ht="15.75">
      <c r="Y41" s="22" t="str">
        <f>'M5'!A41</f>
        <v/>
      </c>
      <c r="Z41" s="13"/>
      <c r="AA41" s="9"/>
      <c r="AB41" s="9"/>
      <c r="AC41" s="9"/>
    </row>
    <row r="42" spans="1:29" ht="15.75">
      <c r="Y42" s="22" t="str">
        <f>'M5'!A42</f>
        <v/>
      </c>
      <c r="Z42" s="13"/>
      <c r="AA42" s="9"/>
      <c r="AB42" s="9"/>
      <c r="AC42" s="9"/>
    </row>
    <row r="43" spans="1:29" ht="15.75">
      <c r="Y43" s="22" t="str">
        <f>'M5'!A43</f>
        <v/>
      </c>
      <c r="Z43" s="13"/>
      <c r="AA43" s="9"/>
      <c r="AB43" s="9"/>
      <c r="AC43" s="9"/>
    </row>
    <row r="44" spans="1:29" ht="15.75">
      <c r="Y44" s="22" t="str">
        <f>'M5'!A44</f>
        <v/>
      </c>
      <c r="Z44" s="13"/>
      <c r="AA44" s="9"/>
      <c r="AB44" s="9"/>
      <c r="AC44" s="9"/>
    </row>
    <row r="45" spans="1:29" ht="15.75">
      <c r="Y45" s="22" t="str">
        <f>'M5'!A45</f>
        <v/>
      </c>
      <c r="Z45" s="13"/>
      <c r="AA45" s="9"/>
      <c r="AB45" s="9"/>
      <c r="AC45" s="9"/>
    </row>
    <row r="46" spans="1:29" ht="15.75">
      <c r="Y46" s="22" t="str">
        <f>'M5'!A46</f>
        <v/>
      </c>
      <c r="Z46" s="13"/>
      <c r="AA46" s="9"/>
      <c r="AB46" s="9"/>
      <c r="AC46" s="9"/>
    </row>
    <row r="47" spans="1:29" ht="15.75">
      <c r="Y47" s="22" t="str">
        <f>'M5'!A47</f>
        <v/>
      </c>
      <c r="Z47" s="13"/>
      <c r="AA47" s="9"/>
      <c r="AB47" s="9"/>
      <c r="AC47" s="9"/>
    </row>
    <row r="48" spans="1:29" ht="15.75">
      <c r="Y48" s="22" t="str">
        <f>'M5'!A48</f>
        <v/>
      </c>
      <c r="Z48" s="13"/>
      <c r="AA48" s="9"/>
      <c r="AB48" s="9"/>
      <c r="AC48" s="9"/>
    </row>
    <row r="49" spans="25:29" ht="15.75">
      <c r="Y49" s="22" t="str">
        <f>'M5'!A49</f>
        <v/>
      </c>
      <c r="Z49" s="13"/>
      <c r="AA49" s="9"/>
      <c r="AB49" s="9"/>
      <c r="AC49" s="9"/>
    </row>
    <row r="50" spans="25:29" ht="15.75">
      <c r="Y50" s="22" t="str">
        <f>'M5'!A50</f>
        <v/>
      </c>
      <c r="Z50" s="13"/>
      <c r="AA50" s="9"/>
      <c r="AB50" s="9"/>
      <c r="AC50" s="9"/>
    </row>
  </sheetData>
  <mergeCells count="2">
    <mergeCell ref="B1:K4"/>
    <mergeCell ref="M1:AB4"/>
  </mergeCells>
  <printOptions horizontalCentered="1"/>
  <pageMargins left="0.39370078740157483" right="0.39370078740157483" top="0.39370078740157483" bottom="0.78740157480314965" header="0.19685039370078741" footer="0.19685039370078741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B2:BY50"/>
  <sheetViews>
    <sheetView workbookViewId="0"/>
  </sheetViews>
  <sheetFormatPr defaultRowHeight="15"/>
  <cols>
    <col min="1" max="1" width="9.140625" customWidth="1"/>
    <col min="2" max="2" width="22.85546875" style="100" customWidth="1"/>
    <col min="3" max="3" width="9.140625" style="102" customWidth="1"/>
    <col min="4" max="4" width="9.140625" style="104"/>
    <col min="6" max="6" width="3.42578125" customWidth="1"/>
    <col min="7" max="77" width="1.7109375" style="94" hidden="1" customWidth="1"/>
    <col min="78" max="78" width="3.42578125" customWidth="1"/>
  </cols>
  <sheetData>
    <row r="2" spans="2:77" ht="15.75">
      <c r="B2" s="149" t="str">
        <f>ABC!B2</f>
        <v>Místo  -  datum</v>
      </c>
      <c r="C2" s="149"/>
      <c r="D2" s="149"/>
    </row>
    <row r="3" spans="2:77">
      <c r="AB3" s="94" t="s">
        <v>0</v>
      </c>
      <c r="AH3" s="94" t="s">
        <v>27</v>
      </c>
      <c r="AN3" s="94" t="s">
        <v>25</v>
      </c>
      <c r="AT3" s="94" t="s">
        <v>23</v>
      </c>
      <c r="AZ3" s="94" t="s">
        <v>21</v>
      </c>
      <c r="BF3" s="94" t="s">
        <v>71</v>
      </c>
      <c r="BL3" s="94" t="s">
        <v>35</v>
      </c>
      <c r="BR3" s="94" t="s">
        <v>61</v>
      </c>
    </row>
    <row r="4" spans="2:77" ht="15.75">
      <c r="B4" s="101" t="s">
        <v>150</v>
      </c>
      <c r="C4" s="103" t="s">
        <v>149</v>
      </c>
      <c r="D4" s="105" t="s">
        <v>7</v>
      </c>
      <c r="G4" s="95"/>
      <c r="H4" s="96"/>
      <c r="I4" s="97"/>
      <c r="K4" s="95"/>
      <c r="L4" s="96"/>
      <c r="M4" s="97"/>
      <c r="O4" s="95"/>
      <c r="P4" s="96"/>
      <c r="Q4" s="97"/>
      <c r="S4" s="95"/>
      <c r="T4" s="96"/>
      <c r="U4" s="97"/>
      <c r="W4" s="95"/>
      <c r="X4" s="96"/>
      <c r="Y4" s="97"/>
      <c r="AB4" s="94">
        <f>SUM(AB6:AB50)</f>
        <v>63</v>
      </c>
      <c r="AC4" s="94">
        <f t="shared" ref="AC4:AF4" si="0">SUM(AC6:AC50)</f>
        <v>33</v>
      </c>
      <c r="AD4" s="94">
        <f t="shared" si="0"/>
        <v>43</v>
      </c>
      <c r="AE4" s="94">
        <f t="shared" si="0"/>
        <v>53</v>
      </c>
      <c r="AF4" s="94">
        <f t="shared" si="0"/>
        <v>6</v>
      </c>
      <c r="AH4" s="94">
        <f t="shared" ref="AH4:AL4" si="1">SUM(AH6:AH50)</f>
        <v>0</v>
      </c>
      <c r="AI4" s="94">
        <f t="shared" si="1"/>
        <v>0</v>
      </c>
      <c r="AJ4" s="94">
        <f t="shared" si="1"/>
        <v>0</v>
      </c>
      <c r="AK4" s="94">
        <f t="shared" si="1"/>
        <v>0</v>
      </c>
      <c r="AL4" s="94">
        <f t="shared" si="1"/>
        <v>33</v>
      </c>
      <c r="AN4" s="94">
        <f t="shared" ref="AN4:AR4" si="2">SUM(AN6:AN50)</f>
        <v>0</v>
      </c>
      <c r="AO4" s="94">
        <f t="shared" si="2"/>
        <v>0</v>
      </c>
      <c r="AP4" s="94">
        <f t="shared" si="2"/>
        <v>16</v>
      </c>
      <c r="AQ4" s="94">
        <f t="shared" si="2"/>
        <v>8</v>
      </c>
      <c r="AR4" s="94">
        <f t="shared" si="2"/>
        <v>0</v>
      </c>
      <c r="AT4" s="94">
        <f t="shared" ref="AT4:AX4" si="3">SUM(AT6:AT50)</f>
        <v>0</v>
      </c>
      <c r="AU4" s="94">
        <f t="shared" si="3"/>
        <v>8</v>
      </c>
      <c r="AV4" s="94">
        <f t="shared" si="3"/>
        <v>4</v>
      </c>
      <c r="AW4" s="94">
        <f t="shared" si="3"/>
        <v>0</v>
      </c>
      <c r="AX4" s="94">
        <f t="shared" si="3"/>
        <v>16</v>
      </c>
      <c r="AZ4" s="94">
        <f t="shared" ref="AZ4:BD4" si="4">SUM(AZ6:AZ50)</f>
        <v>0</v>
      </c>
      <c r="BA4" s="94">
        <f t="shared" si="4"/>
        <v>20</v>
      </c>
      <c r="BB4" s="94">
        <f t="shared" si="4"/>
        <v>0</v>
      </c>
      <c r="BC4" s="94">
        <f t="shared" si="4"/>
        <v>2</v>
      </c>
      <c r="BD4" s="94">
        <f t="shared" si="4"/>
        <v>8</v>
      </c>
      <c r="BF4" s="94">
        <f t="shared" ref="BF4:BJ4" si="5">SUM(BF6:BF50)</f>
        <v>0</v>
      </c>
      <c r="BG4" s="94">
        <f t="shared" si="5"/>
        <v>2</v>
      </c>
      <c r="BH4" s="94">
        <f t="shared" si="5"/>
        <v>0</v>
      </c>
      <c r="BI4" s="94">
        <f t="shared" si="5"/>
        <v>0</v>
      </c>
      <c r="BJ4" s="94">
        <f t="shared" si="5"/>
        <v>0</v>
      </c>
      <c r="BL4" s="94">
        <f t="shared" ref="BL4:BP4" si="6">SUM(BL6:BL50)</f>
        <v>0</v>
      </c>
      <c r="BM4" s="94">
        <f t="shared" si="6"/>
        <v>0</v>
      </c>
      <c r="BN4" s="94">
        <f t="shared" si="6"/>
        <v>0</v>
      </c>
      <c r="BO4" s="94">
        <f t="shared" si="6"/>
        <v>0</v>
      </c>
      <c r="BP4" s="94">
        <f t="shared" si="6"/>
        <v>0</v>
      </c>
      <c r="BR4" s="94">
        <f t="shared" ref="BR4:BV4" si="7">SUM(BR6:BR50)</f>
        <v>0</v>
      </c>
      <c r="BS4" s="94">
        <f t="shared" si="7"/>
        <v>0</v>
      </c>
      <c r="BT4" s="94">
        <f t="shared" si="7"/>
        <v>0</v>
      </c>
      <c r="BU4" s="94">
        <f t="shared" si="7"/>
        <v>0</v>
      </c>
      <c r="BV4" s="94">
        <f t="shared" si="7"/>
        <v>0</v>
      </c>
    </row>
    <row r="5" spans="2:77">
      <c r="D5" s="106"/>
    </row>
    <row r="6" spans="2:77" ht="15.75">
      <c r="B6" s="93" t="s">
        <v>141</v>
      </c>
      <c r="C6" s="103">
        <f>AB4+AC4+AD4+AE4+AF4</f>
        <v>198</v>
      </c>
      <c r="D6" s="106">
        <f>RANK($BY6,$BY$6:$BY$13,1)</f>
        <v>1</v>
      </c>
      <c r="G6" s="94">
        <f>IF('M1'!D6="StČ",1,IF('M1'!D6="SM",2,IF('M1'!D6="JČ",3,IF('M1'!D6="SČ",4,IF('M1'!D6="JM",5,IF('M1'!D6="VČ",6,IF('M1'!D6="Pha",7,IF('M1'!D6="ZČ",8,0))))))))</f>
        <v>1</v>
      </c>
      <c r="H6" s="94">
        <f>'M1'!V6</f>
        <v>12</v>
      </c>
      <c r="I6" s="94">
        <f>IF(H6=1,32,IF(H6=2,16,IF(H6=3,8,IF(H6=4,4,IF(H6=5,2,IF(H6=6,1,0))))))</f>
        <v>0</v>
      </c>
      <c r="K6" s="94">
        <f>IF('M2'!D6="StČ",1,IF('M2'!D6="SM",2,IF('M2'!D6="JČ",3,IF('M2'!D6="SČ",4,IF('M2'!D6="JM",5,IF('M2'!D6="VČ",6,IF('M2'!D6="Pha",7,IF('M2'!D6="ZČ",8,0))))))))</f>
        <v>1</v>
      </c>
      <c r="L6" s="98">
        <f>'M2'!V6</f>
        <v>10</v>
      </c>
      <c r="M6" s="94">
        <f t="shared" ref="M6:M30" si="8">IF(L6=1,32,IF(L6=2,16,IF(L6=3,8,IF(L6=4,4,IF(L6=5,2,IF(L6=6,1,0))))))</f>
        <v>0</v>
      </c>
      <c r="O6" s="94">
        <f>IF('M3'!D6="StČ",1,IF('M3'!D6="SM",2,IF('M3'!D6="JČ",3,IF('M3'!D6="SČ",4,IF('M3'!D6="JM",5,IF('M3'!D6="VČ",6,IF('M3'!D6="Pha",7,IF('M3'!D6="ZČ",8,0))))))))</f>
        <v>1</v>
      </c>
      <c r="P6" s="98">
        <f>'M3'!V6</f>
        <v>7</v>
      </c>
      <c r="Q6" s="94">
        <f t="shared" ref="Q6:Q30" si="9">IF(P6=1,32,IF(P6=2,16,IF(P6=3,8,IF(P6=4,4,IF(P6=5,2,IF(P6=6,1,0))))))</f>
        <v>0</v>
      </c>
      <c r="S6" s="94">
        <f>IF('M4'!D6="StČ",1,IF('M4'!D6="SM",2,IF('M4'!D6="JČ",3,IF('M4'!D6="SČ",4,IF('M4'!D6="JM",5,IF('M4'!D6="VČ",6,IF('M4'!D6="Pha",7,IF('M4'!D6="ZČ",8,0))))))))</f>
        <v>1</v>
      </c>
      <c r="T6" s="98">
        <f>'M4'!V6</f>
        <v>6</v>
      </c>
      <c r="U6" s="94">
        <f t="shared" ref="U6:U30" si="10">IF(T6=1,32,IF(T6=2,16,IF(T6=3,8,IF(T6=4,4,IF(T6=5,2,IF(T6=6,1,0))))))</f>
        <v>1</v>
      </c>
      <c r="W6" s="94">
        <f>IF('M5'!D6="StČ",1,IF('M5'!D6="SM",2,IF('M5'!D6="JČ",3,IF('M5'!D6="SČ",4,IF('M5'!D6="JM",5,IF('M5'!D6="VČ",6,IF('M5'!D6="Pha",7,IF('M5'!D6="ZČ",8,0))))))))</f>
        <v>2</v>
      </c>
      <c r="X6" s="98">
        <f>'M5'!V6</f>
        <v>14</v>
      </c>
      <c r="Y6" s="94">
        <f t="shared" ref="Y6:Y39" si="11">IF(X6=1,32,IF(X6=2,16,IF(X6=3,8,IF(X6=4,4,IF(X6=5,2,IF(X6=6,1,0))))))</f>
        <v>0</v>
      </c>
      <c r="AB6" s="94">
        <f>IF(G6=1,I6,0)</f>
        <v>0</v>
      </c>
      <c r="AC6" s="94">
        <f>IF(K6=1,M6,0)</f>
        <v>0</v>
      </c>
      <c r="AD6" s="94">
        <f>IF(O6=1,Q6,0)</f>
        <v>0</v>
      </c>
      <c r="AE6" s="94">
        <f>IF(S6=1,U6,0)</f>
        <v>1</v>
      </c>
      <c r="AF6" s="94">
        <f>IF(W6=1,Y6,0)</f>
        <v>0</v>
      </c>
      <c r="AH6" s="94">
        <f>IF(G6=2,I6,0)</f>
        <v>0</v>
      </c>
      <c r="AI6" s="94">
        <f>IF(K6=2,M6,0)</f>
        <v>0</v>
      </c>
      <c r="AJ6" s="94">
        <f>IF(O6=2,Q6,0)</f>
        <v>0</v>
      </c>
      <c r="AK6" s="94">
        <f>IF(S6=2,U6,0)</f>
        <v>0</v>
      </c>
      <c r="AL6" s="94">
        <f>IF(W6=2,Y6,0)</f>
        <v>0</v>
      </c>
      <c r="AN6" s="94">
        <f>IF(G6=3,I6,0)</f>
        <v>0</v>
      </c>
      <c r="AO6" s="94">
        <f>IF(K6=3,M6,0)</f>
        <v>0</v>
      </c>
      <c r="AP6" s="94">
        <f>IF(O6=3,Q6,0)</f>
        <v>0</v>
      </c>
      <c r="AQ6" s="94">
        <f>IF(S6=3,U6,0)</f>
        <v>0</v>
      </c>
      <c r="AR6" s="94">
        <f>IF(W6=3,Y6,0)</f>
        <v>0</v>
      </c>
      <c r="AT6" s="94">
        <f>IF(G6=4,I6,0)</f>
        <v>0</v>
      </c>
      <c r="AU6" s="94">
        <f>IF(K6=4,M6,0)</f>
        <v>0</v>
      </c>
      <c r="AV6" s="94">
        <f>IF(O6=4,Q6,0)</f>
        <v>0</v>
      </c>
      <c r="AW6" s="94">
        <f>IF(S6=4,U6,0)</f>
        <v>0</v>
      </c>
      <c r="AX6" s="94">
        <f>IF(W6=4,Y6,0)</f>
        <v>0</v>
      </c>
      <c r="AZ6" s="94">
        <f>IF(G6=5,I6,0)</f>
        <v>0</v>
      </c>
      <c r="BA6" s="94">
        <f>IF(K6=5,M6,0)</f>
        <v>0</v>
      </c>
      <c r="BB6" s="94">
        <f>IF(O6=5,Q6,0)</f>
        <v>0</v>
      </c>
      <c r="BC6" s="94">
        <f>IF(S6=5,U6,0)</f>
        <v>0</v>
      </c>
      <c r="BD6" s="94">
        <f>IF(W6=5,Y6,0)</f>
        <v>0</v>
      </c>
      <c r="BF6" s="94">
        <f>IF(G6=6,I6,0)</f>
        <v>0</v>
      </c>
      <c r="BG6" s="94">
        <f>IF(K6=6,M6,0)</f>
        <v>0</v>
      </c>
      <c r="BH6" s="94">
        <f>IF(O6=6,Q6,0)</f>
        <v>0</v>
      </c>
      <c r="BI6" s="94">
        <f>IF(S6=6,U6,0)</f>
        <v>0</v>
      </c>
      <c r="BJ6" s="94">
        <f>IF(W6=6,Y6,0)</f>
        <v>0</v>
      </c>
      <c r="BL6" s="94">
        <f>IF(G6=7,I6,0)</f>
        <v>0</v>
      </c>
      <c r="BM6" s="94">
        <f>IF(K6=7,M6,0)</f>
        <v>0</v>
      </c>
      <c r="BN6" s="94">
        <f>IF(O6=7,Q6,0)</f>
        <v>0</v>
      </c>
      <c r="BO6" s="94">
        <f>IF(S6=7,U6,0)</f>
        <v>0</v>
      </c>
      <c r="BP6" s="94">
        <f>IF(W6=7,Y6,0)</f>
        <v>0</v>
      </c>
      <c r="BR6" s="94">
        <f>IF(G6=8,I6,0)</f>
        <v>0</v>
      </c>
      <c r="BS6" s="94">
        <f>IF(K6=8,M6,0)</f>
        <v>0</v>
      </c>
      <c r="BT6" s="94">
        <f>IF(O6=8,Q6,0)</f>
        <v>0</v>
      </c>
      <c r="BU6" s="94">
        <f>IF(S6=8,U6,0)</f>
        <v>0</v>
      </c>
      <c r="BV6" s="94">
        <f>IF(W6=8,Y6,0)</f>
        <v>0</v>
      </c>
      <c r="BY6" s="99">
        <f>315-C6</f>
        <v>117</v>
      </c>
    </row>
    <row r="7" spans="2:77" ht="15.75">
      <c r="B7" s="93" t="s">
        <v>144</v>
      </c>
      <c r="C7" s="103">
        <f>AT4+AU4+AV4+AW4+AX4</f>
        <v>28</v>
      </c>
      <c r="D7" s="106">
        <f t="shared" ref="D7:D13" si="12">RANK($BY7,$BY$6:$BY$13,1)</f>
        <v>4</v>
      </c>
      <c r="G7" s="94">
        <f>IF('M1'!D7="StČ",1,IF('M1'!D7="SM",2,IF('M1'!D7="JČ",3,IF('M1'!D7="SČ",4,IF('M1'!D7="JM",5,IF('M1'!D7="VČ",6,IF('M1'!D7="Pha",7,IF('M1'!D7="ZČ",8,0))))))))</f>
        <v>3</v>
      </c>
      <c r="H7" s="94">
        <f>'M1'!V7</f>
        <v>13</v>
      </c>
      <c r="I7" s="94">
        <f t="shared" ref="I7:I30" si="13">IF(H7=1,32,IF(H7=2,16,IF(H7=3,8,IF(H7=4,4,IF(H7=5,2,IF(H7=6,1,0))))))</f>
        <v>0</v>
      </c>
      <c r="K7" s="94">
        <f>IF('M2'!D7="StČ",1,IF('M2'!D7="SM",2,IF('M2'!D7="JČ",3,IF('M2'!D7="SČ",4,IF('M2'!D7="JM",5,IF('M2'!D7="VČ",6,IF('M2'!D7="Pha",7,IF('M2'!D7="ZČ",8,0))))))))</f>
        <v>6</v>
      </c>
      <c r="L7" s="98">
        <f>'M2'!V7</f>
        <v>11</v>
      </c>
      <c r="M7" s="94">
        <f t="shared" si="8"/>
        <v>0</v>
      </c>
      <c r="O7" s="94">
        <f>IF('M3'!D7="StČ",1,IF('M3'!D7="SM",2,IF('M3'!D7="JČ",3,IF('M3'!D7="SČ",4,IF('M3'!D7="JM",5,IF('M3'!D7="VČ",6,IF('M3'!D7="Pha",7,IF('M3'!D7="ZČ",8,0))))))))</f>
        <v>1</v>
      </c>
      <c r="P7" s="98">
        <f>'M3'!V7</f>
        <v>9</v>
      </c>
      <c r="Q7" s="94">
        <f t="shared" si="9"/>
        <v>0</v>
      </c>
      <c r="S7" s="94">
        <f>IF('M4'!D7="StČ",1,IF('M4'!D7="SM",2,IF('M4'!D7="JČ",3,IF('M4'!D7="SČ",4,IF('M4'!D7="JM",5,IF('M4'!D7="VČ",6,IF('M4'!D7="Pha",7,IF('M4'!D7="ZČ",8,0))))))))</f>
        <v>1</v>
      </c>
      <c r="T7" s="98">
        <f>'M4'!V7</f>
        <v>2</v>
      </c>
      <c r="U7" s="94">
        <f t="shared" si="10"/>
        <v>16</v>
      </c>
      <c r="W7" s="94">
        <f>IF('M5'!D7="StČ",1,IF('M5'!D7="SM",2,IF('M5'!D7="JČ",3,IF('M5'!D7="SČ",4,IF('M5'!D7="JM",5,IF('M5'!D7="VČ",6,IF('M5'!D7="Pha",7,IF('M5'!D7="ZČ",8,0))))))))</f>
        <v>4</v>
      </c>
      <c r="X7" s="98">
        <f>'M5'!V7</f>
        <v>18</v>
      </c>
      <c r="Y7" s="94">
        <f t="shared" si="11"/>
        <v>0</v>
      </c>
      <c r="AB7" s="94">
        <f t="shared" ref="AB7:AB40" si="14">IF(G7=1,I7,0)</f>
        <v>0</v>
      </c>
      <c r="AC7" s="94">
        <f t="shared" ref="AC7:AC30" si="15">IF(K7=1,M7,0)</f>
        <v>0</v>
      </c>
      <c r="AD7" s="94">
        <f t="shared" ref="AD7:AD30" si="16">IF(O7=1,Q7,0)</f>
        <v>0</v>
      </c>
      <c r="AE7" s="94">
        <f t="shared" ref="AE7:AE30" si="17">IF(S7=1,U7,0)</f>
        <v>16</v>
      </c>
      <c r="AF7" s="94">
        <f t="shared" ref="AF7:AF50" si="18">IF(W7=1,Y7,0)</f>
        <v>0</v>
      </c>
      <c r="AH7" s="94">
        <f t="shared" ref="AH7:AH40" si="19">IF(G7=2,I7,0)</f>
        <v>0</v>
      </c>
      <c r="AI7" s="94">
        <f t="shared" ref="AI7:AI30" si="20">IF(K7=2,M7,0)</f>
        <v>0</v>
      </c>
      <c r="AJ7" s="94">
        <f t="shared" ref="AJ7:AJ30" si="21">IF(O7=2,Q7,0)</f>
        <v>0</v>
      </c>
      <c r="AK7" s="94">
        <f t="shared" ref="AK7:AK30" si="22">IF(S7=2,U7,0)</f>
        <v>0</v>
      </c>
      <c r="AL7" s="94">
        <f t="shared" ref="AL7:AL50" si="23">IF(W7=2,Y7,0)</f>
        <v>0</v>
      </c>
      <c r="AN7" s="94">
        <f t="shared" ref="AN7:AN40" si="24">IF(G7=3,I7,0)</f>
        <v>0</v>
      </c>
      <c r="AO7" s="94">
        <f t="shared" ref="AO7:AO30" si="25">IF(K7=3,M7,0)</f>
        <v>0</v>
      </c>
      <c r="AP7" s="94">
        <f t="shared" ref="AP7:AP30" si="26">IF(O7=3,Q7,0)</f>
        <v>0</v>
      </c>
      <c r="AQ7" s="94">
        <f t="shared" ref="AQ7:AQ30" si="27">IF(S7=3,U7,0)</f>
        <v>0</v>
      </c>
      <c r="AR7" s="94">
        <f t="shared" ref="AR7:AR50" si="28">IF(W7=3,Y7,0)</f>
        <v>0</v>
      </c>
      <c r="AT7" s="94">
        <f t="shared" ref="AT7:AT40" si="29">IF(G7=4,I7,0)</f>
        <v>0</v>
      </c>
      <c r="AU7" s="94">
        <f t="shared" ref="AU7:AU30" si="30">IF(K7=4,M7,0)</f>
        <v>0</v>
      </c>
      <c r="AV7" s="94">
        <f t="shared" ref="AV7:AV30" si="31">IF(O7=4,Q7,0)</f>
        <v>0</v>
      </c>
      <c r="AW7" s="94">
        <f t="shared" ref="AW7:AW30" si="32">IF(S7=4,U7,0)</f>
        <v>0</v>
      </c>
      <c r="AX7" s="94">
        <f t="shared" ref="AX7:AX50" si="33">IF(W7=4,Y7,0)</f>
        <v>0</v>
      </c>
      <c r="AZ7" s="94">
        <f t="shared" ref="AZ7:AZ40" si="34">IF(G7=5,I7,0)</f>
        <v>0</v>
      </c>
      <c r="BA7" s="94">
        <f t="shared" ref="BA7:BA30" si="35">IF(K7=5,M7,0)</f>
        <v>0</v>
      </c>
      <c r="BB7" s="94">
        <f t="shared" ref="BB7:BB30" si="36">IF(O7=5,Q7,0)</f>
        <v>0</v>
      </c>
      <c r="BC7" s="94">
        <f t="shared" ref="BC7:BC30" si="37">IF(S7=5,U7,0)</f>
        <v>0</v>
      </c>
      <c r="BD7" s="94">
        <f t="shared" ref="BD7:BD50" si="38">IF(W7=5,Y7,0)</f>
        <v>0</v>
      </c>
      <c r="BF7" s="94">
        <f t="shared" ref="BF7:BF40" si="39">IF(G7=6,I7,0)</f>
        <v>0</v>
      </c>
      <c r="BG7" s="94">
        <f t="shared" ref="BG7:BG30" si="40">IF(K7=6,M7,0)</f>
        <v>0</v>
      </c>
      <c r="BH7" s="94">
        <f t="shared" ref="BH7:BH30" si="41">IF(O7=6,Q7,0)</f>
        <v>0</v>
      </c>
      <c r="BI7" s="94">
        <f t="shared" ref="BI7:BI30" si="42">IF(S7=6,U7,0)</f>
        <v>0</v>
      </c>
      <c r="BJ7" s="94">
        <f t="shared" ref="BJ7:BJ50" si="43">IF(W7=6,Y7,0)</f>
        <v>0</v>
      </c>
      <c r="BL7" s="94">
        <f t="shared" ref="BL7:BL40" si="44">IF(G7=7,I7,0)</f>
        <v>0</v>
      </c>
      <c r="BM7" s="94">
        <f t="shared" ref="BM7:BM30" si="45">IF(K7=7,M7,0)</f>
        <v>0</v>
      </c>
      <c r="BN7" s="94">
        <f t="shared" ref="BN7:BN30" si="46">IF(O7=7,Q7,0)</f>
        <v>0</v>
      </c>
      <c r="BO7" s="94">
        <f t="shared" ref="BO7:BO30" si="47">IF(S7=7,U7,0)</f>
        <v>0</v>
      </c>
      <c r="BP7" s="94">
        <f t="shared" ref="BP7:BP50" si="48">IF(W7=7,Y7,0)</f>
        <v>0</v>
      </c>
      <c r="BR7" s="94">
        <f t="shared" ref="BR7:BR40" si="49">IF(G7=8,I7,0)</f>
        <v>0</v>
      </c>
      <c r="BS7" s="94">
        <f t="shared" ref="BS7:BS30" si="50">IF(K7=8,M7,0)</f>
        <v>0</v>
      </c>
      <c r="BT7" s="94">
        <f t="shared" ref="BT7:BT30" si="51">IF(O7=8,Q7,0)</f>
        <v>0</v>
      </c>
      <c r="BU7" s="94">
        <f t="shared" ref="BU7:BU30" si="52">IF(S7=8,U7,0)</f>
        <v>0</v>
      </c>
      <c r="BV7" s="94">
        <f t="shared" ref="BV7:BV50" si="53">IF(W7=8,Y7,0)</f>
        <v>0</v>
      </c>
      <c r="BY7" s="99">
        <f t="shared" ref="BY7:BY13" si="54">315-C7</f>
        <v>287</v>
      </c>
    </row>
    <row r="8" spans="2:77" ht="15.75">
      <c r="B8" s="93" t="s">
        <v>142</v>
      </c>
      <c r="C8" s="103">
        <f>AH4+AI4+AJ4+AK4+AL4</f>
        <v>33</v>
      </c>
      <c r="D8" s="106">
        <f t="shared" si="12"/>
        <v>2</v>
      </c>
      <c r="G8" s="94">
        <f>IF('M1'!D8="StČ",1,IF('M1'!D8="SM",2,IF('M1'!D8="JČ",3,IF('M1'!D8="SČ",4,IF('M1'!D8="JM",5,IF('M1'!D8="VČ",6,IF('M1'!D8="Pha",7,IF('M1'!D8="ZČ",8,0))))))))</f>
        <v>1</v>
      </c>
      <c r="H8" s="94">
        <f>'M1'!V8</f>
        <v>17</v>
      </c>
      <c r="I8" s="94">
        <f t="shared" si="13"/>
        <v>0</v>
      </c>
      <c r="K8" s="94">
        <f>IF('M2'!D8="StČ",1,IF('M2'!D8="SM",2,IF('M2'!D8="JČ",3,IF('M2'!D8="SČ",4,IF('M2'!D8="JM",5,IF('M2'!D8="VČ",6,IF('M2'!D8="Pha",7,IF('M2'!D8="ZČ",8,0))))))))</f>
        <v>5</v>
      </c>
      <c r="L8" s="98">
        <f>'M2'!V8</f>
        <v>2</v>
      </c>
      <c r="M8" s="94">
        <f t="shared" si="8"/>
        <v>16</v>
      </c>
      <c r="O8" s="94">
        <f>IF('M3'!D8="StČ",1,IF('M3'!D8="SM",2,IF('M3'!D8="JČ",3,IF('M3'!D8="SČ",4,IF('M3'!D8="JM",5,IF('M3'!D8="VČ",6,IF('M3'!D8="Pha",7,IF('M3'!D8="ZČ",8,0))))))))</f>
        <v>1</v>
      </c>
      <c r="P8" s="98">
        <f>'M3'!V8</f>
        <v>12</v>
      </c>
      <c r="Q8" s="94">
        <f t="shared" si="9"/>
        <v>0</v>
      </c>
      <c r="S8" s="94">
        <f>IF('M4'!D8="StČ",1,IF('M4'!D8="SM",2,IF('M4'!D8="JČ",3,IF('M4'!D8="SČ",4,IF('M4'!D8="JM",5,IF('M4'!D8="VČ",6,IF('M4'!D8="Pha",7,IF('M4'!D8="ZČ",8,0))))))))</f>
        <v>4</v>
      </c>
      <c r="T8" s="98">
        <f>'M4'!V8</f>
        <v>7</v>
      </c>
      <c r="U8" s="94">
        <f t="shared" si="10"/>
        <v>0</v>
      </c>
      <c r="W8" s="94">
        <f>IF('M5'!D8="StČ",1,IF('M5'!D8="SM",2,IF('M5'!D8="JČ",3,IF('M5'!D8="SČ",4,IF('M5'!D8="JM",5,IF('M5'!D8="VČ",6,IF('M5'!D8="Pha",7,IF('M5'!D8="ZČ",8,0))))))))</f>
        <v>1</v>
      </c>
      <c r="X8" s="98">
        <f>'M5'!V8</f>
        <v>13</v>
      </c>
      <c r="Y8" s="94">
        <f t="shared" si="11"/>
        <v>0</v>
      </c>
      <c r="AB8" s="94">
        <f t="shared" si="14"/>
        <v>0</v>
      </c>
      <c r="AC8" s="94">
        <f t="shared" si="15"/>
        <v>0</v>
      </c>
      <c r="AD8" s="94">
        <f t="shared" si="16"/>
        <v>0</v>
      </c>
      <c r="AE8" s="94">
        <f t="shared" si="17"/>
        <v>0</v>
      </c>
      <c r="AF8" s="94">
        <f t="shared" si="18"/>
        <v>0</v>
      </c>
      <c r="AH8" s="94">
        <f t="shared" si="19"/>
        <v>0</v>
      </c>
      <c r="AI8" s="94">
        <f t="shared" si="20"/>
        <v>0</v>
      </c>
      <c r="AJ8" s="94">
        <f t="shared" si="21"/>
        <v>0</v>
      </c>
      <c r="AK8" s="94">
        <f t="shared" si="22"/>
        <v>0</v>
      </c>
      <c r="AL8" s="94">
        <f t="shared" si="23"/>
        <v>0</v>
      </c>
      <c r="AN8" s="94">
        <f t="shared" si="24"/>
        <v>0</v>
      </c>
      <c r="AO8" s="94">
        <f t="shared" si="25"/>
        <v>0</v>
      </c>
      <c r="AP8" s="94">
        <f t="shared" si="26"/>
        <v>0</v>
      </c>
      <c r="AQ8" s="94">
        <f t="shared" si="27"/>
        <v>0</v>
      </c>
      <c r="AR8" s="94">
        <f t="shared" si="28"/>
        <v>0</v>
      </c>
      <c r="AT8" s="94">
        <f t="shared" si="29"/>
        <v>0</v>
      </c>
      <c r="AU8" s="94">
        <f t="shared" si="30"/>
        <v>0</v>
      </c>
      <c r="AV8" s="94">
        <f t="shared" si="31"/>
        <v>0</v>
      </c>
      <c r="AW8" s="94">
        <f t="shared" si="32"/>
        <v>0</v>
      </c>
      <c r="AX8" s="94">
        <f t="shared" si="33"/>
        <v>0</v>
      </c>
      <c r="AZ8" s="94">
        <f t="shared" si="34"/>
        <v>0</v>
      </c>
      <c r="BA8" s="94">
        <f t="shared" si="35"/>
        <v>16</v>
      </c>
      <c r="BB8" s="94">
        <f t="shared" si="36"/>
        <v>0</v>
      </c>
      <c r="BC8" s="94">
        <f t="shared" si="37"/>
        <v>0</v>
      </c>
      <c r="BD8" s="94">
        <f t="shared" si="38"/>
        <v>0</v>
      </c>
      <c r="BF8" s="94">
        <f t="shared" si="39"/>
        <v>0</v>
      </c>
      <c r="BG8" s="94">
        <f t="shared" si="40"/>
        <v>0</v>
      </c>
      <c r="BH8" s="94">
        <f t="shared" si="41"/>
        <v>0</v>
      </c>
      <c r="BI8" s="94">
        <f t="shared" si="42"/>
        <v>0</v>
      </c>
      <c r="BJ8" s="94">
        <f t="shared" si="43"/>
        <v>0</v>
      </c>
      <c r="BL8" s="94">
        <f t="shared" si="44"/>
        <v>0</v>
      </c>
      <c r="BM8" s="94">
        <f t="shared" si="45"/>
        <v>0</v>
      </c>
      <c r="BN8" s="94">
        <f t="shared" si="46"/>
        <v>0</v>
      </c>
      <c r="BO8" s="94">
        <f t="shared" si="47"/>
        <v>0</v>
      </c>
      <c r="BP8" s="94">
        <f t="shared" si="48"/>
        <v>0</v>
      </c>
      <c r="BR8" s="94">
        <f t="shared" si="49"/>
        <v>0</v>
      </c>
      <c r="BS8" s="94">
        <f t="shared" si="50"/>
        <v>0</v>
      </c>
      <c r="BT8" s="94">
        <f t="shared" si="51"/>
        <v>0</v>
      </c>
      <c r="BU8" s="94">
        <f t="shared" si="52"/>
        <v>0</v>
      </c>
      <c r="BV8" s="94">
        <f t="shared" si="53"/>
        <v>0</v>
      </c>
      <c r="BY8" s="99">
        <f t="shared" si="54"/>
        <v>282</v>
      </c>
    </row>
    <row r="9" spans="2:77" ht="15.75">
      <c r="B9" s="93" t="s">
        <v>145</v>
      </c>
      <c r="C9" s="103">
        <f>AZ4+BA4+BB4+BC4+BD4</f>
        <v>30</v>
      </c>
      <c r="D9" s="106">
        <f t="shared" si="12"/>
        <v>3</v>
      </c>
      <c r="G9" s="94">
        <f>IF('M1'!D9="StČ",1,IF('M1'!D9="SM",2,IF('M1'!D9="JČ",3,IF('M1'!D9="SČ",4,IF('M1'!D9="JM",5,IF('M1'!D9="VČ",6,IF('M1'!D9="Pha",7,IF('M1'!D9="ZČ",8,0))))))))</f>
        <v>1</v>
      </c>
      <c r="H9" s="94">
        <f>'M1'!V9</f>
        <v>8</v>
      </c>
      <c r="I9" s="94">
        <f t="shared" si="13"/>
        <v>0</v>
      </c>
      <c r="K9" s="94">
        <f>IF('M2'!D9="StČ",1,IF('M2'!D9="SM",2,IF('M2'!D9="JČ",3,IF('M2'!D9="SČ",4,IF('M2'!D9="JM",5,IF('M2'!D9="VČ",6,IF('M2'!D9="Pha",7,IF('M2'!D9="ZČ",8,0))))))))</f>
        <v>6</v>
      </c>
      <c r="L9" s="98">
        <f>'M2'!V9</f>
        <v>9</v>
      </c>
      <c r="M9" s="94">
        <f t="shared" si="8"/>
        <v>0</v>
      </c>
      <c r="O9" s="94">
        <f>IF('M3'!D9="StČ",1,IF('M3'!D9="SM",2,IF('M3'!D9="JČ",3,IF('M3'!D9="SČ",4,IF('M3'!D9="JM",5,IF('M3'!D9="VČ",6,IF('M3'!D9="Pha",7,IF('M3'!D9="ZČ",8,0))))))))</f>
        <v>1</v>
      </c>
      <c r="P9" s="98">
        <f>'M3'!V9</f>
        <v>8</v>
      </c>
      <c r="Q9" s="94">
        <f t="shared" si="9"/>
        <v>0</v>
      </c>
      <c r="S9" s="94">
        <f>IF('M4'!D9="StČ",1,IF('M4'!D9="SM",2,IF('M4'!D9="JČ",3,IF('M4'!D9="SČ",4,IF('M4'!D9="JM",5,IF('M4'!D9="VČ",6,IF('M4'!D9="Pha",7,IF('M4'!D9="ZČ",8,0))))))))</f>
        <v>5</v>
      </c>
      <c r="T9" s="98">
        <f>'M4'!V9</f>
        <v>10</v>
      </c>
      <c r="U9" s="94">
        <f t="shared" si="10"/>
        <v>0</v>
      </c>
      <c r="W9" s="94">
        <f>IF('M5'!D9="StČ",1,IF('M5'!D9="SM",2,IF('M5'!D9="JČ",3,IF('M5'!D9="SČ",4,IF('M5'!D9="JM",5,IF('M5'!D9="VČ",6,IF('M5'!D9="Pha",7,IF('M5'!D9="ZČ",8,0))))))))</f>
        <v>2</v>
      </c>
      <c r="X9" s="98">
        <f>'M5'!V9</f>
        <v>12</v>
      </c>
      <c r="Y9" s="94">
        <f t="shared" si="11"/>
        <v>0</v>
      </c>
      <c r="AB9" s="94">
        <f t="shared" si="14"/>
        <v>0</v>
      </c>
      <c r="AC9" s="94">
        <f t="shared" si="15"/>
        <v>0</v>
      </c>
      <c r="AD9" s="94">
        <f t="shared" si="16"/>
        <v>0</v>
      </c>
      <c r="AE9" s="94">
        <f t="shared" si="17"/>
        <v>0</v>
      </c>
      <c r="AF9" s="94">
        <f t="shared" si="18"/>
        <v>0</v>
      </c>
      <c r="AH9" s="94">
        <f t="shared" si="19"/>
        <v>0</v>
      </c>
      <c r="AI9" s="94">
        <f t="shared" si="20"/>
        <v>0</v>
      </c>
      <c r="AJ9" s="94">
        <f t="shared" si="21"/>
        <v>0</v>
      </c>
      <c r="AK9" s="94">
        <f t="shared" si="22"/>
        <v>0</v>
      </c>
      <c r="AL9" s="94">
        <f t="shared" si="23"/>
        <v>0</v>
      </c>
      <c r="AN9" s="94">
        <f t="shared" si="24"/>
        <v>0</v>
      </c>
      <c r="AO9" s="94">
        <f t="shared" si="25"/>
        <v>0</v>
      </c>
      <c r="AP9" s="94">
        <f t="shared" si="26"/>
        <v>0</v>
      </c>
      <c r="AQ9" s="94">
        <f t="shared" si="27"/>
        <v>0</v>
      </c>
      <c r="AR9" s="94">
        <f t="shared" si="28"/>
        <v>0</v>
      </c>
      <c r="AT9" s="94">
        <f t="shared" si="29"/>
        <v>0</v>
      </c>
      <c r="AU9" s="94">
        <f t="shared" si="30"/>
        <v>0</v>
      </c>
      <c r="AV9" s="94">
        <f t="shared" si="31"/>
        <v>0</v>
      </c>
      <c r="AW9" s="94">
        <f t="shared" si="32"/>
        <v>0</v>
      </c>
      <c r="AX9" s="94">
        <f t="shared" si="33"/>
        <v>0</v>
      </c>
      <c r="AZ9" s="94">
        <f t="shared" si="34"/>
        <v>0</v>
      </c>
      <c r="BA9" s="94">
        <f t="shared" si="35"/>
        <v>0</v>
      </c>
      <c r="BB9" s="94">
        <f t="shared" si="36"/>
        <v>0</v>
      </c>
      <c r="BC9" s="94">
        <f t="shared" si="37"/>
        <v>0</v>
      </c>
      <c r="BD9" s="94">
        <f t="shared" si="38"/>
        <v>0</v>
      </c>
      <c r="BF9" s="94">
        <f t="shared" si="39"/>
        <v>0</v>
      </c>
      <c r="BG9" s="94">
        <f t="shared" si="40"/>
        <v>0</v>
      </c>
      <c r="BH9" s="94">
        <f t="shared" si="41"/>
        <v>0</v>
      </c>
      <c r="BI9" s="94">
        <f t="shared" si="42"/>
        <v>0</v>
      </c>
      <c r="BJ9" s="94">
        <f t="shared" si="43"/>
        <v>0</v>
      </c>
      <c r="BL9" s="94">
        <f t="shared" si="44"/>
        <v>0</v>
      </c>
      <c r="BM9" s="94">
        <f t="shared" si="45"/>
        <v>0</v>
      </c>
      <c r="BN9" s="94">
        <f t="shared" si="46"/>
        <v>0</v>
      </c>
      <c r="BO9" s="94">
        <f t="shared" si="47"/>
        <v>0</v>
      </c>
      <c r="BP9" s="94">
        <f t="shared" si="48"/>
        <v>0</v>
      </c>
      <c r="BR9" s="94">
        <f t="shared" si="49"/>
        <v>0</v>
      </c>
      <c r="BS9" s="94">
        <f t="shared" si="50"/>
        <v>0</v>
      </c>
      <c r="BT9" s="94">
        <f t="shared" si="51"/>
        <v>0</v>
      </c>
      <c r="BU9" s="94">
        <f t="shared" si="52"/>
        <v>0</v>
      </c>
      <c r="BV9" s="94">
        <f t="shared" si="53"/>
        <v>0</v>
      </c>
      <c r="BY9" s="99">
        <f t="shared" si="54"/>
        <v>285</v>
      </c>
    </row>
    <row r="10" spans="2:77" ht="15.75">
      <c r="B10" s="93" t="s">
        <v>146</v>
      </c>
      <c r="C10" s="103">
        <f>BF4+BG4+BH4+BI4+BJ4</f>
        <v>2</v>
      </c>
      <c r="D10" s="106">
        <f t="shared" si="12"/>
        <v>6</v>
      </c>
      <c r="G10" s="94">
        <f>IF('M1'!D10="StČ",1,IF('M1'!D10="SM",2,IF('M1'!D10="JČ",3,IF('M1'!D10="SČ",4,IF('M1'!D10="JM",5,IF('M1'!D10="VČ",6,IF('M1'!D10="Pha",7,IF('M1'!D10="ZČ",8,0))))))))</f>
        <v>1</v>
      </c>
      <c r="H10" s="94">
        <f>'M1'!V10</f>
        <v>19</v>
      </c>
      <c r="I10" s="94">
        <f t="shared" si="13"/>
        <v>0</v>
      </c>
      <c r="K10" s="94">
        <f>IF('M2'!D10="StČ",1,IF('M2'!D10="SM",2,IF('M2'!D10="JČ",3,IF('M2'!D10="SČ",4,IF('M2'!D10="JM",5,IF('M2'!D10="VČ",6,IF('M2'!D10="Pha",7,IF('M2'!D10="ZČ",8,0))))))))</f>
        <v>4</v>
      </c>
      <c r="L10" s="98">
        <f>'M2'!V10</f>
        <v>8</v>
      </c>
      <c r="M10" s="94">
        <f t="shared" si="8"/>
        <v>0</v>
      </c>
      <c r="O10" s="94">
        <f>IF('M3'!D10="StČ",1,IF('M3'!D10="SM",2,IF('M3'!D10="JČ",3,IF('M3'!D10="SČ",4,IF('M3'!D10="JM",5,IF('M3'!D10="VČ",6,IF('M3'!D10="Pha",7,IF('M3'!D10="ZČ",8,0))))))))</f>
        <v>1</v>
      </c>
      <c r="P10" s="98">
        <f>'M3'!V10</f>
        <v>10</v>
      </c>
      <c r="Q10" s="94">
        <f t="shared" si="9"/>
        <v>0</v>
      </c>
      <c r="S10" s="94">
        <f>IF('M4'!D10="StČ",1,IF('M4'!D10="SM",2,IF('M4'!D10="JČ",3,IF('M4'!D10="SČ",4,IF('M4'!D10="JM",5,IF('M4'!D10="VČ",6,IF('M4'!D10="Pha",7,IF('M4'!D10="ZČ",8,0))))))))</f>
        <v>5</v>
      </c>
      <c r="T10" s="98">
        <f>'M4'!V10</f>
        <v>9</v>
      </c>
      <c r="U10" s="94">
        <f t="shared" si="10"/>
        <v>0</v>
      </c>
      <c r="W10" s="94">
        <f>IF('M5'!D10="StČ",1,IF('M5'!D10="SM",2,IF('M5'!D10="JČ",3,IF('M5'!D10="SČ",4,IF('M5'!D10="JM",5,IF('M5'!D10="VČ",6,IF('M5'!D10="Pha",7,IF('M5'!D10="ZČ",8,0))))))))</f>
        <v>1</v>
      </c>
      <c r="X10" s="98">
        <f>'M5'!V10</f>
        <v>16</v>
      </c>
      <c r="Y10" s="94">
        <f t="shared" si="11"/>
        <v>0</v>
      </c>
      <c r="AB10" s="94">
        <f t="shared" si="14"/>
        <v>0</v>
      </c>
      <c r="AC10" s="94">
        <f t="shared" si="15"/>
        <v>0</v>
      </c>
      <c r="AD10" s="94">
        <f t="shared" si="16"/>
        <v>0</v>
      </c>
      <c r="AE10" s="94">
        <f t="shared" si="17"/>
        <v>0</v>
      </c>
      <c r="AF10" s="94">
        <f t="shared" si="18"/>
        <v>0</v>
      </c>
      <c r="AH10" s="94">
        <f t="shared" si="19"/>
        <v>0</v>
      </c>
      <c r="AI10" s="94">
        <f t="shared" si="20"/>
        <v>0</v>
      </c>
      <c r="AJ10" s="94">
        <f t="shared" si="21"/>
        <v>0</v>
      </c>
      <c r="AK10" s="94">
        <f t="shared" si="22"/>
        <v>0</v>
      </c>
      <c r="AL10" s="94">
        <f t="shared" si="23"/>
        <v>0</v>
      </c>
      <c r="AN10" s="94">
        <f t="shared" si="24"/>
        <v>0</v>
      </c>
      <c r="AO10" s="94">
        <f t="shared" si="25"/>
        <v>0</v>
      </c>
      <c r="AP10" s="94">
        <f t="shared" si="26"/>
        <v>0</v>
      </c>
      <c r="AQ10" s="94">
        <f t="shared" si="27"/>
        <v>0</v>
      </c>
      <c r="AR10" s="94">
        <f t="shared" si="28"/>
        <v>0</v>
      </c>
      <c r="AT10" s="94">
        <f t="shared" si="29"/>
        <v>0</v>
      </c>
      <c r="AU10" s="94">
        <f t="shared" si="30"/>
        <v>0</v>
      </c>
      <c r="AV10" s="94">
        <f t="shared" si="31"/>
        <v>0</v>
      </c>
      <c r="AW10" s="94">
        <f t="shared" si="32"/>
        <v>0</v>
      </c>
      <c r="AX10" s="94">
        <f t="shared" si="33"/>
        <v>0</v>
      </c>
      <c r="AZ10" s="94">
        <f t="shared" si="34"/>
        <v>0</v>
      </c>
      <c r="BA10" s="94">
        <f t="shared" si="35"/>
        <v>0</v>
      </c>
      <c r="BB10" s="94">
        <f t="shared" si="36"/>
        <v>0</v>
      </c>
      <c r="BC10" s="94">
        <f t="shared" si="37"/>
        <v>0</v>
      </c>
      <c r="BD10" s="94">
        <f t="shared" si="38"/>
        <v>0</v>
      </c>
      <c r="BF10" s="94">
        <f t="shared" si="39"/>
        <v>0</v>
      </c>
      <c r="BG10" s="94">
        <f t="shared" si="40"/>
        <v>0</v>
      </c>
      <c r="BH10" s="94">
        <f t="shared" si="41"/>
        <v>0</v>
      </c>
      <c r="BI10" s="94">
        <f t="shared" si="42"/>
        <v>0</v>
      </c>
      <c r="BJ10" s="94">
        <f t="shared" si="43"/>
        <v>0</v>
      </c>
      <c r="BL10" s="94">
        <f t="shared" si="44"/>
        <v>0</v>
      </c>
      <c r="BM10" s="94">
        <f t="shared" si="45"/>
        <v>0</v>
      </c>
      <c r="BN10" s="94">
        <f t="shared" si="46"/>
        <v>0</v>
      </c>
      <c r="BO10" s="94">
        <f t="shared" si="47"/>
        <v>0</v>
      </c>
      <c r="BP10" s="94">
        <f t="shared" si="48"/>
        <v>0</v>
      </c>
      <c r="BR10" s="94">
        <f t="shared" si="49"/>
        <v>0</v>
      </c>
      <c r="BS10" s="94">
        <f t="shared" si="50"/>
        <v>0</v>
      </c>
      <c r="BT10" s="94">
        <f t="shared" si="51"/>
        <v>0</v>
      </c>
      <c r="BU10" s="94">
        <f t="shared" si="52"/>
        <v>0</v>
      </c>
      <c r="BV10" s="94">
        <f t="shared" si="53"/>
        <v>0</v>
      </c>
      <c r="BY10" s="99">
        <f t="shared" si="54"/>
        <v>313</v>
      </c>
    </row>
    <row r="11" spans="2:77" ht="15.75">
      <c r="B11" s="93" t="s">
        <v>143</v>
      </c>
      <c r="C11" s="103">
        <f>AN4+AO4+AP4+AQ4+AR4</f>
        <v>24</v>
      </c>
      <c r="D11" s="106">
        <f t="shared" si="12"/>
        <v>5</v>
      </c>
      <c r="G11" s="94">
        <f>IF('M1'!D11="StČ",1,IF('M1'!D11="SM",2,IF('M1'!D11="JČ",3,IF('M1'!D11="SČ",4,IF('M1'!D11="JM",5,IF('M1'!D11="VČ",6,IF('M1'!D11="Pha",7,IF('M1'!D11="ZČ",8,0))))))))</f>
        <v>6</v>
      </c>
      <c r="H11" s="94">
        <f>'M1'!V11</f>
        <v>9</v>
      </c>
      <c r="I11" s="94">
        <f t="shared" si="13"/>
        <v>0</v>
      </c>
      <c r="K11" s="94">
        <f>IF('M2'!D11="StČ",1,IF('M2'!D11="SM",2,IF('M2'!D11="JČ",3,IF('M2'!D11="SČ",4,IF('M2'!D11="JM",5,IF('M2'!D11="VČ",6,IF('M2'!D11="Pha",7,IF('M2'!D11="ZČ",8,0))))))))</f>
        <v>5</v>
      </c>
      <c r="L11" s="98">
        <f>'M2'!V11</f>
        <v>4</v>
      </c>
      <c r="M11" s="94">
        <f t="shared" si="8"/>
        <v>4</v>
      </c>
      <c r="O11" s="94">
        <f>IF('M3'!D11="StČ",1,IF('M3'!D11="SM",2,IF('M3'!D11="JČ",3,IF('M3'!D11="SČ",4,IF('M3'!D11="JM",5,IF('M3'!D11="VČ",6,IF('M3'!D11="Pha",7,IF('M3'!D11="ZČ",8,0))))))))</f>
        <v>1</v>
      </c>
      <c r="P11" s="98">
        <f>'M3'!V11</f>
        <v>11</v>
      </c>
      <c r="Q11" s="94">
        <f t="shared" si="9"/>
        <v>0</v>
      </c>
      <c r="S11" s="94">
        <f>IF('M4'!D11="StČ",1,IF('M4'!D11="SM",2,IF('M4'!D11="JČ",3,IF('M4'!D11="SČ",4,IF('M4'!D11="JM",5,IF('M4'!D11="VČ",6,IF('M4'!D11="Pha",7,IF('M4'!D11="ZČ",8,0))))))))</f>
        <v>1</v>
      </c>
      <c r="T11" s="98">
        <f>'M4'!V11</f>
        <v>4</v>
      </c>
      <c r="U11" s="94">
        <f t="shared" si="10"/>
        <v>4</v>
      </c>
      <c r="W11" s="94">
        <f>IF('M5'!D11="StČ",1,IF('M5'!D11="SM",2,IF('M5'!D11="JČ",3,IF('M5'!D11="SČ",4,IF('M5'!D11="JM",5,IF('M5'!D11="VČ",6,IF('M5'!D11="Pha",7,IF('M5'!D11="ZČ",8,0))))))))</f>
        <v>1</v>
      </c>
      <c r="X11" s="98">
        <f>'M5'!V11</f>
        <v>15</v>
      </c>
      <c r="Y11" s="94">
        <f t="shared" si="11"/>
        <v>0</v>
      </c>
      <c r="AB11" s="94">
        <f t="shared" si="14"/>
        <v>0</v>
      </c>
      <c r="AC11" s="94">
        <f t="shared" si="15"/>
        <v>0</v>
      </c>
      <c r="AD11" s="94">
        <f t="shared" si="16"/>
        <v>0</v>
      </c>
      <c r="AE11" s="94">
        <f t="shared" si="17"/>
        <v>4</v>
      </c>
      <c r="AF11" s="94">
        <f t="shared" si="18"/>
        <v>0</v>
      </c>
      <c r="AH11" s="94">
        <f t="shared" si="19"/>
        <v>0</v>
      </c>
      <c r="AI11" s="94">
        <f t="shared" si="20"/>
        <v>0</v>
      </c>
      <c r="AJ11" s="94">
        <f t="shared" si="21"/>
        <v>0</v>
      </c>
      <c r="AK11" s="94">
        <f t="shared" si="22"/>
        <v>0</v>
      </c>
      <c r="AL11" s="94">
        <f t="shared" si="23"/>
        <v>0</v>
      </c>
      <c r="AN11" s="94">
        <f t="shared" si="24"/>
        <v>0</v>
      </c>
      <c r="AO11" s="94">
        <f t="shared" si="25"/>
        <v>0</v>
      </c>
      <c r="AP11" s="94">
        <f t="shared" si="26"/>
        <v>0</v>
      </c>
      <c r="AQ11" s="94">
        <f t="shared" si="27"/>
        <v>0</v>
      </c>
      <c r="AR11" s="94">
        <f t="shared" si="28"/>
        <v>0</v>
      </c>
      <c r="AT11" s="94">
        <f t="shared" si="29"/>
        <v>0</v>
      </c>
      <c r="AU11" s="94">
        <f t="shared" si="30"/>
        <v>0</v>
      </c>
      <c r="AV11" s="94">
        <f t="shared" si="31"/>
        <v>0</v>
      </c>
      <c r="AW11" s="94">
        <f t="shared" si="32"/>
        <v>0</v>
      </c>
      <c r="AX11" s="94">
        <f t="shared" si="33"/>
        <v>0</v>
      </c>
      <c r="AZ11" s="94">
        <f t="shared" si="34"/>
        <v>0</v>
      </c>
      <c r="BA11" s="94">
        <f t="shared" si="35"/>
        <v>4</v>
      </c>
      <c r="BB11" s="94">
        <f t="shared" si="36"/>
        <v>0</v>
      </c>
      <c r="BC11" s="94">
        <f t="shared" si="37"/>
        <v>0</v>
      </c>
      <c r="BD11" s="94">
        <f t="shared" si="38"/>
        <v>0</v>
      </c>
      <c r="BF11" s="94">
        <f t="shared" si="39"/>
        <v>0</v>
      </c>
      <c r="BG11" s="94">
        <f t="shared" si="40"/>
        <v>0</v>
      </c>
      <c r="BH11" s="94">
        <f t="shared" si="41"/>
        <v>0</v>
      </c>
      <c r="BI11" s="94">
        <f t="shared" si="42"/>
        <v>0</v>
      </c>
      <c r="BJ11" s="94">
        <f t="shared" si="43"/>
        <v>0</v>
      </c>
      <c r="BL11" s="94">
        <f t="shared" si="44"/>
        <v>0</v>
      </c>
      <c r="BM11" s="94">
        <f t="shared" si="45"/>
        <v>0</v>
      </c>
      <c r="BN11" s="94">
        <f t="shared" si="46"/>
        <v>0</v>
      </c>
      <c r="BO11" s="94">
        <f t="shared" si="47"/>
        <v>0</v>
      </c>
      <c r="BP11" s="94">
        <f t="shared" si="48"/>
        <v>0</v>
      </c>
      <c r="BR11" s="94">
        <f t="shared" si="49"/>
        <v>0</v>
      </c>
      <c r="BS11" s="94">
        <f t="shared" si="50"/>
        <v>0</v>
      </c>
      <c r="BT11" s="94">
        <f t="shared" si="51"/>
        <v>0</v>
      </c>
      <c r="BU11" s="94">
        <f t="shared" si="52"/>
        <v>0</v>
      </c>
      <c r="BV11" s="94">
        <f t="shared" si="53"/>
        <v>0</v>
      </c>
      <c r="BY11" s="99">
        <f t="shared" si="54"/>
        <v>291</v>
      </c>
    </row>
    <row r="12" spans="2:77" ht="15.75">
      <c r="B12" s="93" t="s">
        <v>147</v>
      </c>
      <c r="C12" s="103">
        <f>BL4+BM4+BN4+BO4+BP4</f>
        <v>0</v>
      </c>
      <c r="D12" s="106">
        <f t="shared" si="12"/>
        <v>7</v>
      </c>
      <c r="G12" s="94">
        <f>IF('M1'!D12="StČ",1,IF('M1'!D12="SM",2,IF('M1'!D12="JČ",3,IF('M1'!D12="SČ",4,IF('M1'!D12="JM",5,IF('M1'!D12="VČ",6,IF('M1'!D12="Pha",7,IF('M1'!D12="ZČ",8,0))))))))</f>
        <v>1</v>
      </c>
      <c r="H12" s="94">
        <f>'M1'!V12</f>
        <v>18</v>
      </c>
      <c r="I12" s="94">
        <f t="shared" si="13"/>
        <v>0</v>
      </c>
      <c r="K12" s="94">
        <f>IF('M2'!D12="StČ",1,IF('M2'!D12="SM",2,IF('M2'!D12="JČ",3,IF('M2'!D12="SČ",4,IF('M2'!D12="JM",5,IF('M2'!D12="VČ",6,IF('M2'!D12="Pha",7,IF('M2'!D12="ZČ",8,0))))))))</f>
        <v>1</v>
      </c>
      <c r="L12" s="98">
        <f>'M2'!V12</f>
        <v>7</v>
      </c>
      <c r="M12" s="94">
        <f t="shared" si="8"/>
        <v>0</v>
      </c>
      <c r="O12" s="94">
        <f>IF('M3'!D12="StČ",1,IF('M3'!D12="SM",2,IF('M3'!D12="JČ",3,IF('M3'!D12="SČ",4,IF('M3'!D12="JM",5,IF('M3'!D12="VČ",6,IF('M3'!D12="Pha",7,IF('M3'!D12="ZČ",8,0))))))))</f>
        <v>1</v>
      </c>
      <c r="P12" s="98">
        <f>'M3'!V12</f>
        <v>5</v>
      </c>
      <c r="Q12" s="94">
        <f t="shared" si="9"/>
        <v>2</v>
      </c>
      <c r="S12" s="94">
        <f>IF('M4'!D12="StČ",1,IF('M4'!D12="SM",2,IF('M4'!D12="JČ",3,IF('M4'!D12="SČ",4,IF('M4'!D12="JM",5,IF('M4'!D12="VČ",6,IF('M4'!D12="Pha",7,IF('M4'!D12="ZČ",8,0))))))))</f>
        <v>3</v>
      </c>
      <c r="T12" s="98">
        <f>'M4'!V12</f>
        <v>3</v>
      </c>
      <c r="U12" s="94">
        <f t="shared" si="10"/>
        <v>8</v>
      </c>
      <c r="W12" s="94">
        <f>IF('M5'!D12="StČ",1,IF('M5'!D12="SM",2,IF('M5'!D12="JČ",3,IF('M5'!D12="SČ",4,IF('M5'!D12="JM",5,IF('M5'!D12="VČ",6,IF('M5'!D12="Pha",7,IF('M5'!D12="ZČ",8,0))))))))</f>
        <v>1</v>
      </c>
      <c r="X12" s="98">
        <f>'M5'!V12</f>
        <v>8</v>
      </c>
      <c r="Y12" s="94">
        <f t="shared" si="11"/>
        <v>0</v>
      </c>
      <c r="AB12" s="94">
        <f t="shared" si="14"/>
        <v>0</v>
      </c>
      <c r="AC12" s="94">
        <f t="shared" si="15"/>
        <v>0</v>
      </c>
      <c r="AD12" s="94">
        <f t="shared" si="16"/>
        <v>2</v>
      </c>
      <c r="AE12" s="94">
        <f t="shared" si="17"/>
        <v>0</v>
      </c>
      <c r="AF12" s="94">
        <f t="shared" si="18"/>
        <v>0</v>
      </c>
      <c r="AH12" s="94">
        <f t="shared" si="19"/>
        <v>0</v>
      </c>
      <c r="AI12" s="94">
        <f t="shared" si="20"/>
        <v>0</v>
      </c>
      <c r="AJ12" s="94">
        <f t="shared" si="21"/>
        <v>0</v>
      </c>
      <c r="AK12" s="94">
        <f t="shared" si="22"/>
        <v>0</v>
      </c>
      <c r="AL12" s="94">
        <f t="shared" si="23"/>
        <v>0</v>
      </c>
      <c r="AN12" s="94">
        <f t="shared" si="24"/>
        <v>0</v>
      </c>
      <c r="AO12" s="94">
        <f t="shared" si="25"/>
        <v>0</v>
      </c>
      <c r="AP12" s="94">
        <f t="shared" si="26"/>
        <v>0</v>
      </c>
      <c r="AQ12" s="94">
        <f t="shared" si="27"/>
        <v>8</v>
      </c>
      <c r="AR12" s="94">
        <f t="shared" si="28"/>
        <v>0</v>
      </c>
      <c r="AT12" s="94">
        <f t="shared" si="29"/>
        <v>0</v>
      </c>
      <c r="AU12" s="94">
        <f t="shared" si="30"/>
        <v>0</v>
      </c>
      <c r="AV12" s="94">
        <f t="shared" si="31"/>
        <v>0</v>
      </c>
      <c r="AW12" s="94">
        <f t="shared" si="32"/>
        <v>0</v>
      </c>
      <c r="AX12" s="94">
        <f t="shared" si="33"/>
        <v>0</v>
      </c>
      <c r="AZ12" s="94">
        <f t="shared" si="34"/>
        <v>0</v>
      </c>
      <c r="BA12" s="94">
        <f t="shared" si="35"/>
        <v>0</v>
      </c>
      <c r="BB12" s="94">
        <f t="shared" si="36"/>
        <v>0</v>
      </c>
      <c r="BC12" s="94">
        <f t="shared" si="37"/>
        <v>0</v>
      </c>
      <c r="BD12" s="94">
        <f t="shared" si="38"/>
        <v>0</v>
      </c>
      <c r="BF12" s="94">
        <f t="shared" si="39"/>
        <v>0</v>
      </c>
      <c r="BG12" s="94">
        <f t="shared" si="40"/>
        <v>0</v>
      </c>
      <c r="BH12" s="94">
        <f t="shared" si="41"/>
        <v>0</v>
      </c>
      <c r="BI12" s="94">
        <f t="shared" si="42"/>
        <v>0</v>
      </c>
      <c r="BJ12" s="94">
        <f t="shared" si="43"/>
        <v>0</v>
      </c>
      <c r="BL12" s="94">
        <f t="shared" si="44"/>
        <v>0</v>
      </c>
      <c r="BM12" s="94">
        <f t="shared" si="45"/>
        <v>0</v>
      </c>
      <c r="BN12" s="94">
        <f t="shared" si="46"/>
        <v>0</v>
      </c>
      <c r="BO12" s="94">
        <f t="shared" si="47"/>
        <v>0</v>
      </c>
      <c r="BP12" s="94">
        <f t="shared" si="48"/>
        <v>0</v>
      </c>
      <c r="BR12" s="94">
        <f t="shared" si="49"/>
        <v>0</v>
      </c>
      <c r="BS12" s="94">
        <f t="shared" si="50"/>
        <v>0</v>
      </c>
      <c r="BT12" s="94">
        <f t="shared" si="51"/>
        <v>0</v>
      </c>
      <c r="BU12" s="94">
        <f t="shared" si="52"/>
        <v>0</v>
      </c>
      <c r="BV12" s="94">
        <f t="shared" si="53"/>
        <v>0</v>
      </c>
      <c r="BY12" s="99">
        <f t="shared" si="54"/>
        <v>315</v>
      </c>
    </row>
    <row r="13" spans="2:77" ht="15.75">
      <c r="B13" s="93" t="s">
        <v>148</v>
      </c>
      <c r="C13" s="103">
        <f>BR4+BS4+BT4+BU4+BV4</f>
        <v>0</v>
      </c>
      <c r="D13" s="106">
        <f t="shared" si="12"/>
        <v>7</v>
      </c>
      <c r="G13" s="94">
        <f>IF('M1'!D13="StČ",1,IF('M1'!D13="SM",2,IF('M1'!D13="JČ",3,IF('M1'!D13="SČ",4,IF('M1'!D13="JM",5,IF('M1'!D13="VČ",6,IF('M1'!D13="Pha",7,IF('M1'!D13="ZČ",8,0))))))))</f>
        <v>4</v>
      </c>
      <c r="H13" s="94">
        <f>'M1'!V13</f>
        <v>14</v>
      </c>
      <c r="I13" s="94">
        <f t="shared" si="13"/>
        <v>0</v>
      </c>
      <c r="K13" s="94">
        <f>IF('M2'!D13="StČ",1,IF('M2'!D13="SM",2,IF('M2'!D13="JČ",3,IF('M2'!D13="SČ",4,IF('M2'!D13="JM",5,IF('M2'!D13="VČ",6,IF('M2'!D13="Pha",7,IF('M2'!D13="ZČ",8,0))))))))</f>
        <v>6</v>
      </c>
      <c r="L13" s="98">
        <f>'M2'!V13</f>
        <v>5</v>
      </c>
      <c r="M13" s="94">
        <f t="shared" si="8"/>
        <v>2</v>
      </c>
      <c r="O13" s="94">
        <f>IF('M3'!D13="StČ",1,IF('M3'!D13="SM",2,IF('M3'!D13="JČ",3,IF('M3'!D13="SČ",4,IF('M3'!D13="JM",5,IF('M3'!D13="VČ",6,IF('M3'!D13="Pha",7,IF('M3'!D13="ZČ",8,0))))))))</f>
        <v>4</v>
      </c>
      <c r="P13" s="98">
        <f>'M3'!V13</f>
        <v>4</v>
      </c>
      <c r="Q13" s="94">
        <f t="shared" si="9"/>
        <v>4</v>
      </c>
      <c r="S13" s="94">
        <f>IF('M4'!D13="StČ",1,IF('M4'!D13="SM",2,IF('M4'!D13="JČ",3,IF('M4'!D13="SČ",4,IF('M4'!D13="JM",5,IF('M4'!D13="VČ",6,IF('M4'!D13="Pha",7,IF('M4'!D13="ZČ",8,0))))))))</f>
        <v>1</v>
      </c>
      <c r="T13" s="98">
        <f>'M4'!V13</f>
        <v>1</v>
      </c>
      <c r="U13" s="94">
        <f t="shared" si="10"/>
        <v>32</v>
      </c>
      <c r="W13" s="94">
        <f>IF('M5'!D13="StČ",1,IF('M5'!D13="SM",2,IF('M5'!D13="JČ",3,IF('M5'!D13="SČ",4,IF('M5'!D13="JM",5,IF('M5'!D13="VČ",6,IF('M5'!D13="Pha",7,IF('M5'!D13="ZČ",8,0))))))))</f>
        <v>4</v>
      </c>
      <c r="X13" s="98">
        <f>'M5'!V13</f>
        <v>17</v>
      </c>
      <c r="Y13" s="94">
        <f t="shared" si="11"/>
        <v>0</v>
      </c>
      <c r="AB13" s="94">
        <f t="shared" si="14"/>
        <v>0</v>
      </c>
      <c r="AC13" s="94">
        <f t="shared" si="15"/>
        <v>0</v>
      </c>
      <c r="AD13" s="94">
        <f t="shared" si="16"/>
        <v>0</v>
      </c>
      <c r="AE13" s="94">
        <f t="shared" si="17"/>
        <v>32</v>
      </c>
      <c r="AF13" s="94">
        <f t="shared" si="18"/>
        <v>0</v>
      </c>
      <c r="AH13" s="94">
        <f t="shared" si="19"/>
        <v>0</v>
      </c>
      <c r="AI13" s="94">
        <f t="shared" si="20"/>
        <v>0</v>
      </c>
      <c r="AJ13" s="94">
        <f t="shared" si="21"/>
        <v>0</v>
      </c>
      <c r="AK13" s="94">
        <f t="shared" si="22"/>
        <v>0</v>
      </c>
      <c r="AL13" s="94">
        <f t="shared" si="23"/>
        <v>0</v>
      </c>
      <c r="AN13" s="94">
        <f t="shared" si="24"/>
        <v>0</v>
      </c>
      <c r="AO13" s="94">
        <f t="shared" si="25"/>
        <v>0</v>
      </c>
      <c r="AP13" s="94">
        <f t="shared" si="26"/>
        <v>0</v>
      </c>
      <c r="AQ13" s="94">
        <f t="shared" si="27"/>
        <v>0</v>
      </c>
      <c r="AR13" s="94">
        <f t="shared" si="28"/>
        <v>0</v>
      </c>
      <c r="AT13" s="94">
        <f t="shared" si="29"/>
        <v>0</v>
      </c>
      <c r="AU13" s="94">
        <f t="shared" si="30"/>
        <v>0</v>
      </c>
      <c r="AV13" s="94">
        <f t="shared" si="31"/>
        <v>4</v>
      </c>
      <c r="AW13" s="94">
        <f t="shared" si="32"/>
        <v>0</v>
      </c>
      <c r="AX13" s="94">
        <f t="shared" si="33"/>
        <v>0</v>
      </c>
      <c r="AZ13" s="94">
        <f t="shared" si="34"/>
        <v>0</v>
      </c>
      <c r="BA13" s="94">
        <f t="shared" si="35"/>
        <v>0</v>
      </c>
      <c r="BB13" s="94">
        <f t="shared" si="36"/>
        <v>0</v>
      </c>
      <c r="BC13" s="94">
        <f t="shared" si="37"/>
        <v>0</v>
      </c>
      <c r="BD13" s="94">
        <f t="shared" si="38"/>
        <v>0</v>
      </c>
      <c r="BF13" s="94">
        <f t="shared" si="39"/>
        <v>0</v>
      </c>
      <c r="BG13" s="94">
        <f t="shared" si="40"/>
        <v>2</v>
      </c>
      <c r="BH13" s="94">
        <f t="shared" si="41"/>
        <v>0</v>
      </c>
      <c r="BI13" s="94">
        <f t="shared" si="42"/>
        <v>0</v>
      </c>
      <c r="BJ13" s="94">
        <f t="shared" si="43"/>
        <v>0</v>
      </c>
      <c r="BL13" s="94">
        <f t="shared" si="44"/>
        <v>0</v>
      </c>
      <c r="BM13" s="94">
        <f t="shared" si="45"/>
        <v>0</v>
      </c>
      <c r="BN13" s="94">
        <f t="shared" si="46"/>
        <v>0</v>
      </c>
      <c r="BO13" s="94">
        <f t="shared" si="47"/>
        <v>0</v>
      </c>
      <c r="BP13" s="94">
        <f t="shared" si="48"/>
        <v>0</v>
      </c>
      <c r="BR13" s="94">
        <f t="shared" si="49"/>
        <v>0</v>
      </c>
      <c r="BS13" s="94">
        <f t="shared" si="50"/>
        <v>0</v>
      </c>
      <c r="BT13" s="94">
        <f t="shared" si="51"/>
        <v>0</v>
      </c>
      <c r="BU13" s="94">
        <f t="shared" si="52"/>
        <v>0</v>
      </c>
      <c r="BV13" s="94">
        <f t="shared" si="53"/>
        <v>0</v>
      </c>
      <c r="BY13" s="99">
        <f t="shared" si="54"/>
        <v>315</v>
      </c>
    </row>
    <row r="14" spans="2:77">
      <c r="G14" s="94">
        <f>IF('M1'!D14="StČ",1,IF('M1'!D14="SM",2,IF('M1'!D14="JČ",3,IF('M1'!D14="SČ",4,IF('M1'!D14="JM",5,IF('M1'!D14="VČ",6,IF('M1'!D14="Pha",7,IF('M1'!D14="ZČ",8,0))))))))</f>
        <v>1</v>
      </c>
      <c r="H14" s="94">
        <f>'M1'!V14</f>
        <v>5</v>
      </c>
      <c r="I14" s="94">
        <f t="shared" si="13"/>
        <v>2</v>
      </c>
      <c r="K14" s="94">
        <f>IF('M2'!D14="StČ",1,IF('M2'!D14="SM",2,IF('M2'!D14="JČ",3,IF('M2'!D14="SČ",4,IF('M2'!D14="JM",5,IF('M2'!D14="VČ",6,IF('M2'!D14="Pha",7,IF('M2'!D14="ZČ",8,0))))))))</f>
        <v>4</v>
      </c>
      <c r="L14" s="98">
        <f>'M2'!V14</f>
        <v>3</v>
      </c>
      <c r="M14" s="94">
        <f t="shared" si="8"/>
        <v>8</v>
      </c>
      <c r="O14" s="94">
        <f>IF('M3'!D14="StČ",1,IF('M3'!D14="SM",2,IF('M3'!D14="JČ",3,IF('M3'!D14="SČ",4,IF('M3'!D14="JM",5,IF('M3'!D14="VČ",6,IF('M3'!D14="Pha",7,IF('M3'!D14="ZČ",8,0))))))))</f>
        <v>1</v>
      </c>
      <c r="P14" s="98">
        <f>'M3'!V14</f>
        <v>6</v>
      </c>
      <c r="Q14" s="94">
        <f t="shared" si="9"/>
        <v>1</v>
      </c>
      <c r="S14" s="94">
        <f>IF('M4'!D14="StČ",1,IF('M4'!D14="SM",2,IF('M4'!D14="JČ",3,IF('M4'!D14="SČ",4,IF('M4'!D14="JM",5,IF('M4'!D14="VČ",6,IF('M4'!D14="Pha",7,IF('M4'!D14="ZČ",8,0))))))))</f>
        <v>5</v>
      </c>
      <c r="T14" s="98">
        <f>'M4'!V14</f>
        <v>5</v>
      </c>
      <c r="U14" s="94">
        <f t="shared" si="10"/>
        <v>2</v>
      </c>
      <c r="W14" s="94">
        <f>IF('M5'!D14="StČ",1,IF('M5'!D14="SM",2,IF('M5'!D14="JČ",3,IF('M5'!D14="SČ",4,IF('M5'!D14="JM",5,IF('M5'!D14="VČ",6,IF('M5'!D14="Pha",7,IF('M5'!D14="ZČ",8,0))))))))</f>
        <v>4</v>
      </c>
      <c r="X14" s="98">
        <f>'M5'!V14</f>
        <v>9</v>
      </c>
      <c r="Y14" s="94">
        <f t="shared" si="11"/>
        <v>0</v>
      </c>
      <c r="AB14" s="94">
        <f t="shared" si="14"/>
        <v>2</v>
      </c>
      <c r="AC14" s="94">
        <f t="shared" si="15"/>
        <v>0</v>
      </c>
      <c r="AD14" s="94">
        <f t="shared" si="16"/>
        <v>1</v>
      </c>
      <c r="AE14" s="94">
        <f t="shared" si="17"/>
        <v>0</v>
      </c>
      <c r="AF14" s="94">
        <f t="shared" si="18"/>
        <v>0</v>
      </c>
      <c r="AH14" s="94">
        <f t="shared" si="19"/>
        <v>0</v>
      </c>
      <c r="AI14" s="94">
        <f t="shared" si="20"/>
        <v>0</v>
      </c>
      <c r="AJ14" s="94">
        <f t="shared" si="21"/>
        <v>0</v>
      </c>
      <c r="AK14" s="94">
        <f t="shared" si="22"/>
        <v>0</v>
      </c>
      <c r="AL14" s="94">
        <f t="shared" si="23"/>
        <v>0</v>
      </c>
      <c r="AN14" s="94">
        <f t="shared" si="24"/>
        <v>0</v>
      </c>
      <c r="AO14" s="94">
        <f t="shared" si="25"/>
        <v>0</v>
      </c>
      <c r="AP14" s="94">
        <f t="shared" si="26"/>
        <v>0</v>
      </c>
      <c r="AQ14" s="94">
        <f t="shared" si="27"/>
        <v>0</v>
      </c>
      <c r="AR14" s="94">
        <f t="shared" si="28"/>
        <v>0</v>
      </c>
      <c r="AT14" s="94">
        <f t="shared" si="29"/>
        <v>0</v>
      </c>
      <c r="AU14" s="94">
        <f t="shared" si="30"/>
        <v>8</v>
      </c>
      <c r="AV14" s="94">
        <f t="shared" si="31"/>
        <v>0</v>
      </c>
      <c r="AW14" s="94">
        <f t="shared" si="32"/>
        <v>0</v>
      </c>
      <c r="AX14" s="94">
        <f t="shared" si="33"/>
        <v>0</v>
      </c>
      <c r="AZ14" s="94">
        <f t="shared" si="34"/>
        <v>0</v>
      </c>
      <c r="BA14" s="94">
        <f t="shared" si="35"/>
        <v>0</v>
      </c>
      <c r="BB14" s="94">
        <f t="shared" si="36"/>
        <v>0</v>
      </c>
      <c r="BC14" s="94">
        <f t="shared" si="37"/>
        <v>2</v>
      </c>
      <c r="BD14" s="94">
        <f t="shared" si="38"/>
        <v>0</v>
      </c>
      <c r="BF14" s="94">
        <f t="shared" si="39"/>
        <v>0</v>
      </c>
      <c r="BG14" s="94">
        <f t="shared" si="40"/>
        <v>0</v>
      </c>
      <c r="BH14" s="94">
        <f t="shared" si="41"/>
        <v>0</v>
      </c>
      <c r="BI14" s="94">
        <f t="shared" si="42"/>
        <v>0</v>
      </c>
      <c r="BJ14" s="94">
        <f t="shared" si="43"/>
        <v>0</v>
      </c>
      <c r="BL14" s="94">
        <f t="shared" si="44"/>
        <v>0</v>
      </c>
      <c r="BM14" s="94">
        <f t="shared" si="45"/>
        <v>0</v>
      </c>
      <c r="BN14" s="94">
        <f t="shared" si="46"/>
        <v>0</v>
      </c>
      <c r="BO14" s="94">
        <f t="shared" si="47"/>
        <v>0</v>
      </c>
      <c r="BP14" s="94">
        <f t="shared" si="48"/>
        <v>0</v>
      </c>
      <c r="BR14" s="94">
        <f t="shared" si="49"/>
        <v>0</v>
      </c>
      <c r="BS14" s="94">
        <f t="shared" si="50"/>
        <v>0</v>
      </c>
      <c r="BT14" s="94">
        <f t="shared" si="51"/>
        <v>0</v>
      </c>
      <c r="BU14" s="94">
        <f t="shared" si="52"/>
        <v>0</v>
      </c>
      <c r="BV14" s="94">
        <f t="shared" si="53"/>
        <v>0</v>
      </c>
    </row>
    <row r="15" spans="2:77">
      <c r="G15" s="94">
        <f>IF('M1'!D15="StČ",1,IF('M1'!D15="SM",2,IF('M1'!D15="JČ",3,IF('M1'!D15="SČ",4,IF('M1'!D15="JM",5,IF('M1'!D15="VČ",6,IF('M1'!D15="Pha",7,IF('M1'!D15="ZČ",8,0))))))))</f>
        <v>1</v>
      </c>
      <c r="H15" s="94">
        <f>'M1'!V15</f>
        <v>11</v>
      </c>
      <c r="I15" s="94">
        <f t="shared" si="13"/>
        <v>0</v>
      </c>
      <c r="K15" s="94">
        <f>IF('M2'!D15="StČ",1,IF('M2'!D15="SM",2,IF('M2'!D15="JČ",3,IF('M2'!D15="SČ",4,IF('M2'!D15="JM",5,IF('M2'!D15="VČ",6,IF('M2'!D15="Pha",7,IF('M2'!D15="ZČ",8,0))))))))</f>
        <v>1</v>
      </c>
      <c r="L15" s="98">
        <f>'M2'!V15</f>
        <v>6</v>
      </c>
      <c r="M15" s="94">
        <f t="shared" si="8"/>
        <v>1</v>
      </c>
      <c r="O15" s="94">
        <f>IF('M3'!D15="StČ",1,IF('M3'!D15="SM",2,IF('M3'!D15="JČ",3,IF('M3'!D15="SČ",4,IF('M3'!D15="JM",5,IF('M3'!D15="VČ",6,IF('M3'!D15="Pha",7,IF('M3'!D15="ZČ",8,0))))))))</f>
        <v>1</v>
      </c>
      <c r="P15" s="98">
        <f>'M3'!V15</f>
        <v>1</v>
      </c>
      <c r="Q15" s="94">
        <f t="shared" si="9"/>
        <v>32</v>
      </c>
      <c r="S15" s="94">
        <f>IF('M4'!D15="StČ",1,IF('M4'!D15="SM",2,IF('M4'!D15="JČ",3,IF('M4'!D15="SČ",4,IF('M4'!D15="JM",5,IF('M4'!D15="VČ",6,IF('M4'!D15="Pha",7,IF('M4'!D15="ZČ",8,0))))))))</f>
        <v>2</v>
      </c>
      <c r="T15" s="98">
        <f>'M4'!V15</f>
        <v>8</v>
      </c>
      <c r="U15" s="94">
        <f t="shared" si="10"/>
        <v>0</v>
      </c>
      <c r="W15" s="94">
        <f>IF('M5'!D15="StČ",1,IF('M5'!D15="SM",2,IF('M5'!D15="JČ",3,IF('M5'!D15="SČ",4,IF('M5'!D15="JM",5,IF('M5'!D15="VČ",6,IF('M5'!D15="Pha",7,IF('M5'!D15="ZČ",8,0))))))))</f>
        <v>4</v>
      </c>
      <c r="X15" s="98">
        <f>'M5'!V15</f>
        <v>11</v>
      </c>
      <c r="Y15" s="94">
        <f t="shared" si="11"/>
        <v>0</v>
      </c>
      <c r="AB15" s="94">
        <f t="shared" si="14"/>
        <v>0</v>
      </c>
      <c r="AC15" s="94">
        <f t="shared" si="15"/>
        <v>1</v>
      </c>
      <c r="AD15" s="94">
        <f t="shared" si="16"/>
        <v>32</v>
      </c>
      <c r="AE15" s="94">
        <f t="shared" si="17"/>
        <v>0</v>
      </c>
      <c r="AF15" s="94">
        <f t="shared" si="18"/>
        <v>0</v>
      </c>
      <c r="AH15" s="94">
        <f t="shared" si="19"/>
        <v>0</v>
      </c>
      <c r="AI15" s="94">
        <f t="shared" si="20"/>
        <v>0</v>
      </c>
      <c r="AJ15" s="94">
        <f t="shared" si="21"/>
        <v>0</v>
      </c>
      <c r="AK15" s="94">
        <f t="shared" si="22"/>
        <v>0</v>
      </c>
      <c r="AL15" s="94">
        <f t="shared" si="23"/>
        <v>0</v>
      </c>
      <c r="AN15" s="94">
        <f t="shared" si="24"/>
        <v>0</v>
      </c>
      <c r="AO15" s="94">
        <f t="shared" si="25"/>
        <v>0</v>
      </c>
      <c r="AP15" s="94">
        <f t="shared" si="26"/>
        <v>0</v>
      </c>
      <c r="AQ15" s="94">
        <f t="shared" si="27"/>
        <v>0</v>
      </c>
      <c r="AR15" s="94">
        <f t="shared" si="28"/>
        <v>0</v>
      </c>
      <c r="AT15" s="94">
        <f t="shared" si="29"/>
        <v>0</v>
      </c>
      <c r="AU15" s="94">
        <f t="shared" si="30"/>
        <v>0</v>
      </c>
      <c r="AV15" s="94">
        <f t="shared" si="31"/>
        <v>0</v>
      </c>
      <c r="AW15" s="94">
        <f t="shared" si="32"/>
        <v>0</v>
      </c>
      <c r="AX15" s="94">
        <f t="shared" si="33"/>
        <v>0</v>
      </c>
      <c r="AZ15" s="94">
        <f t="shared" si="34"/>
        <v>0</v>
      </c>
      <c r="BA15" s="94">
        <f t="shared" si="35"/>
        <v>0</v>
      </c>
      <c r="BB15" s="94">
        <f t="shared" si="36"/>
        <v>0</v>
      </c>
      <c r="BC15" s="94">
        <f t="shared" si="37"/>
        <v>0</v>
      </c>
      <c r="BD15" s="94">
        <f t="shared" si="38"/>
        <v>0</v>
      </c>
      <c r="BF15" s="94">
        <f t="shared" si="39"/>
        <v>0</v>
      </c>
      <c r="BG15" s="94">
        <f t="shared" si="40"/>
        <v>0</v>
      </c>
      <c r="BH15" s="94">
        <f t="shared" si="41"/>
        <v>0</v>
      </c>
      <c r="BI15" s="94">
        <f t="shared" si="42"/>
        <v>0</v>
      </c>
      <c r="BJ15" s="94">
        <f t="shared" si="43"/>
        <v>0</v>
      </c>
      <c r="BL15" s="94">
        <f t="shared" si="44"/>
        <v>0</v>
      </c>
      <c r="BM15" s="94">
        <f t="shared" si="45"/>
        <v>0</v>
      </c>
      <c r="BN15" s="94">
        <f t="shared" si="46"/>
        <v>0</v>
      </c>
      <c r="BO15" s="94">
        <f t="shared" si="47"/>
        <v>0</v>
      </c>
      <c r="BP15" s="94">
        <f t="shared" si="48"/>
        <v>0</v>
      </c>
      <c r="BR15" s="94">
        <f t="shared" si="49"/>
        <v>0</v>
      </c>
      <c r="BS15" s="94">
        <f t="shared" si="50"/>
        <v>0</v>
      </c>
      <c r="BT15" s="94">
        <f t="shared" si="51"/>
        <v>0</v>
      </c>
      <c r="BU15" s="94">
        <f t="shared" si="52"/>
        <v>0</v>
      </c>
      <c r="BV15" s="94">
        <f t="shared" si="53"/>
        <v>0</v>
      </c>
    </row>
    <row r="16" spans="2:77" ht="15" customHeight="1">
      <c r="B16" s="93"/>
      <c r="C16" s="115"/>
      <c r="G16" s="94">
        <f>IF('M1'!D16="StČ",1,IF('M1'!D16="SM",2,IF('M1'!D16="JČ",3,IF('M1'!D16="SČ",4,IF('M1'!D16="JM",5,IF('M1'!D16="VČ",6,IF('M1'!D16="Pha",7,IF('M1'!D16="ZČ",8,0))))))))</f>
        <v>1</v>
      </c>
      <c r="H16" s="94">
        <f>'M1'!V16</f>
        <v>7</v>
      </c>
      <c r="I16" s="94">
        <f t="shared" si="13"/>
        <v>0</v>
      </c>
      <c r="K16" s="94">
        <f>IF('M2'!D16="StČ",1,IF('M2'!D16="SM",2,IF('M2'!D16="JČ",3,IF('M2'!D16="SČ",4,IF('M2'!D16="JM",5,IF('M2'!D16="VČ",6,IF('M2'!D16="Pha",7,IF('M2'!D16="ZČ",8,0))))))))</f>
        <v>1</v>
      </c>
      <c r="L16" s="98">
        <f>'M2'!V16</f>
        <v>1</v>
      </c>
      <c r="M16" s="94">
        <f t="shared" si="8"/>
        <v>32</v>
      </c>
      <c r="O16" s="94">
        <f>IF('M3'!D16="StČ",1,IF('M3'!D16="SM",2,IF('M3'!D16="JČ",3,IF('M3'!D16="SČ",4,IF('M3'!D16="JM",5,IF('M3'!D16="VČ",6,IF('M3'!D16="Pha",7,IF('M3'!D16="ZČ",8,0))))))))</f>
        <v>3</v>
      </c>
      <c r="P16" s="98">
        <f>'M3'!V16</f>
        <v>2</v>
      </c>
      <c r="Q16" s="94">
        <f t="shared" si="9"/>
        <v>16</v>
      </c>
      <c r="S16" s="94">
        <f>IF('M4'!D16="StČ",1,IF('M4'!D16="SM",2,IF('M4'!D16="JČ",3,IF('M4'!D16="SČ",4,IF('M4'!D16="JM",5,IF('M4'!D16="VČ",6,IF('M4'!D16="Pha",7,IF('M4'!D16="ZČ",8,0))))))))</f>
        <v>2</v>
      </c>
      <c r="T16" s="98" t="str">
        <f>'M4'!V16</f>
        <v/>
      </c>
      <c r="U16" s="94">
        <f t="shared" si="10"/>
        <v>0</v>
      </c>
      <c r="W16" s="94">
        <f>IF('M5'!D16="StČ",1,IF('M5'!D16="SM",2,IF('M5'!D16="JČ",3,IF('M5'!D16="SČ",4,IF('M5'!D16="JM",5,IF('M5'!D16="VČ",6,IF('M5'!D16="Pha",7,IF('M5'!D16="ZČ",8,0))))))))</f>
        <v>1</v>
      </c>
      <c r="X16" s="98">
        <f>'M5'!V16</f>
        <v>7</v>
      </c>
      <c r="Y16" s="94">
        <f t="shared" si="11"/>
        <v>0</v>
      </c>
      <c r="AB16" s="94">
        <f t="shared" si="14"/>
        <v>0</v>
      </c>
      <c r="AC16" s="94">
        <f t="shared" si="15"/>
        <v>32</v>
      </c>
      <c r="AD16" s="94">
        <f t="shared" si="16"/>
        <v>0</v>
      </c>
      <c r="AE16" s="94">
        <f t="shared" si="17"/>
        <v>0</v>
      </c>
      <c r="AF16" s="94">
        <f t="shared" si="18"/>
        <v>0</v>
      </c>
      <c r="AH16" s="94">
        <f t="shared" si="19"/>
        <v>0</v>
      </c>
      <c r="AI16" s="94">
        <f t="shared" si="20"/>
        <v>0</v>
      </c>
      <c r="AJ16" s="94">
        <f t="shared" si="21"/>
        <v>0</v>
      </c>
      <c r="AK16" s="94">
        <f t="shared" si="22"/>
        <v>0</v>
      </c>
      <c r="AL16" s="94">
        <f t="shared" si="23"/>
        <v>0</v>
      </c>
      <c r="AN16" s="94">
        <f t="shared" si="24"/>
        <v>0</v>
      </c>
      <c r="AO16" s="94">
        <f t="shared" si="25"/>
        <v>0</v>
      </c>
      <c r="AP16" s="94">
        <f t="shared" si="26"/>
        <v>16</v>
      </c>
      <c r="AQ16" s="94">
        <f t="shared" si="27"/>
        <v>0</v>
      </c>
      <c r="AR16" s="94">
        <f t="shared" si="28"/>
        <v>0</v>
      </c>
      <c r="AT16" s="94">
        <f t="shared" si="29"/>
        <v>0</v>
      </c>
      <c r="AU16" s="94">
        <f t="shared" si="30"/>
        <v>0</v>
      </c>
      <c r="AV16" s="94">
        <f t="shared" si="31"/>
        <v>0</v>
      </c>
      <c r="AW16" s="94">
        <f t="shared" si="32"/>
        <v>0</v>
      </c>
      <c r="AX16" s="94">
        <f t="shared" si="33"/>
        <v>0</v>
      </c>
      <c r="AZ16" s="94">
        <f t="shared" si="34"/>
        <v>0</v>
      </c>
      <c r="BA16" s="94">
        <f t="shared" si="35"/>
        <v>0</v>
      </c>
      <c r="BB16" s="94">
        <f t="shared" si="36"/>
        <v>0</v>
      </c>
      <c r="BC16" s="94">
        <f t="shared" si="37"/>
        <v>0</v>
      </c>
      <c r="BD16" s="94">
        <f t="shared" si="38"/>
        <v>0</v>
      </c>
      <c r="BF16" s="94">
        <f t="shared" si="39"/>
        <v>0</v>
      </c>
      <c r="BG16" s="94">
        <f t="shared" si="40"/>
        <v>0</v>
      </c>
      <c r="BH16" s="94">
        <f t="shared" si="41"/>
        <v>0</v>
      </c>
      <c r="BI16" s="94">
        <f t="shared" si="42"/>
        <v>0</v>
      </c>
      <c r="BJ16" s="94">
        <f t="shared" si="43"/>
        <v>0</v>
      </c>
      <c r="BL16" s="94">
        <f t="shared" si="44"/>
        <v>0</v>
      </c>
      <c r="BM16" s="94">
        <f t="shared" si="45"/>
        <v>0</v>
      </c>
      <c r="BN16" s="94">
        <f t="shared" si="46"/>
        <v>0</v>
      </c>
      <c r="BO16" s="94">
        <f t="shared" si="47"/>
        <v>0</v>
      </c>
      <c r="BP16" s="94">
        <f t="shared" si="48"/>
        <v>0</v>
      </c>
      <c r="BR16" s="94">
        <f t="shared" si="49"/>
        <v>0</v>
      </c>
      <c r="BS16" s="94">
        <f t="shared" si="50"/>
        <v>0</v>
      </c>
      <c r="BT16" s="94">
        <f t="shared" si="51"/>
        <v>0</v>
      </c>
      <c r="BU16" s="94">
        <f t="shared" si="52"/>
        <v>0</v>
      </c>
      <c r="BV16" s="94">
        <f t="shared" si="53"/>
        <v>0</v>
      </c>
    </row>
    <row r="17" spans="2:74" ht="15" customHeight="1">
      <c r="B17" s="93"/>
      <c r="C17" s="115"/>
      <c r="G17" s="94">
        <f>IF('M1'!D17="StČ",1,IF('M1'!D17="SM",2,IF('M1'!D17="JČ",3,IF('M1'!D17="SČ",4,IF('M1'!D17="JM",5,IF('M1'!D17="VČ",6,IF('M1'!D17="Pha",7,IF('M1'!D17="ZČ",8,0))))))))</f>
        <v>2</v>
      </c>
      <c r="H17" s="94">
        <f>'M1'!V17</f>
        <v>10</v>
      </c>
      <c r="I17" s="94">
        <f t="shared" si="13"/>
        <v>0</v>
      </c>
      <c r="K17" s="94">
        <f>IF('M2'!D17="StČ",1,IF('M2'!D17="SM",2,IF('M2'!D17="JČ",3,IF('M2'!D17="SČ",4,IF('M2'!D17="JM",5,IF('M2'!D17="VČ",6,IF('M2'!D17="Pha",7,IF('M2'!D17="ZČ",8,0))))))))</f>
        <v>1</v>
      </c>
      <c r="L17" s="98" t="str">
        <f>'M2'!V17</f>
        <v/>
      </c>
      <c r="M17" s="94">
        <f t="shared" si="8"/>
        <v>0</v>
      </c>
      <c r="O17" s="94">
        <f>IF('M3'!D17="StČ",1,IF('M3'!D17="SM",2,IF('M3'!D17="JČ",3,IF('M3'!D17="SČ",4,IF('M3'!D17="JM",5,IF('M3'!D17="VČ",6,IF('M3'!D17="Pha",7,IF('M3'!D17="ZČ",8,0))))))))</f>
        <v>1</v>
      </c>
      <c r="P17" s="98">
        <f>'M3'!V17</f>
        <v>3</v>
      </c>
      <c r="Q17" s="94">
        <f t="shared" si="9"/>
        <v>8</v>
      </c>
      <c r="S17" s="94">
        <f>IF('M4'!D17="StČ",1,IF('M4'!D17="SM",2,IF('M4'!D17="JČ",3,IF('M4'!D17="SČ",4,IF('M4'!D17="JM",5,IF('M4'!D17="VČ",6,IF('M4'!D17="Pha",7,IF('M4'!D17="ZČ",8,0))))))))</f>
        <v>1</v>
      </c>
      <c r="T17" s="98" t="str">
        <f>'M4'!V17</f>
        <v/>
      </c>
      <c r="U17" s="94">
        <f t="shared" si="10"/>
        <v>0</v>
      </c>
      <c r="W17" s="94">
        <f>IF('M5'!D17="StČ",1,IF('M5'!D17="SM",2,IF('M5'!D17="JČ",3,IF('M5'!D17="SČ",4,IF('M5'!D17="JM",5,IF('M5'!D17="VČ",6,IF('M5'!D17="Pha",7,IF('M5'!D17="ZČ",8,0))))))))</f>
        <v>4</v>
      </c>
      <c r="X17" s="98">
        <f>'M5'!V17</f>
        <v>2</v>
      </c>
      <c r="Y17" s="94">
        <f t="shared" si="11"/>
        <v>16</v>
      </c>
      <c r="AB17" s="94">
        <f t="shared" si="14"/>
        <v>0</v>
      </c>
      <c r="AC17" s="94">
        <f t="shared" si="15"/>
        <v>0</v>
      </c>
      <c r="AD17" s="94">
        <f t="shared" si="16"/>
        <v>8</v>
      </c>
      <c r="AE17" s="94">
        <f t="shared" si="17"/>
        <v>0</v>
      </c>
      <c r="AF17" s="94">
        <f t="shared" si="18"/>
        <v>0</v>
      </c>
      <c r="AH17" s="94">
        <f t="shared" si="19"/>
        <v>0</v>
      </c>
      <c r="AI17" s="94">
        <f t="shared" si="20"/>
        <v>0</v>
      </c>
      <c r="AJ17" s="94">
        <f t="shared" si="21"/>
        <v>0</v>
      </c>
      <c r="AK17" s="94">
        <f t="shared" si="22"/>
        <v>0</v>
      </c>
      <c r="AL17" s="94">
        <f t="shared" si="23"/>
        <v>0</v>
      </c>
      <c r="AN17" s="94">
        <f t="shared" si="24"/>
        <v>0</v>
      </c>
      <c r="AO17" s="94">
        <f t="shared" si="25"/>
        <v>0</v>
      </c>
      <c r="AP17" s="94">
        <f t="shared" si="26"/>
        <v>0</v>
      </c>
      <c r="AQ17" s="94">
        <f t="shared" si="27"/>
        <v>0</v>
      </c>
      <c r="AR17" s="94">
        <f t="shared" si="28"/>
        <v>0</v>
      </c>
      <c r="AT17" s="94">
        <f t="shared" si="29"/>
        <v>0</v>
      </c>
      <c r="AU17" s="94">
        <f t="shared" si="30"/>
        <v>0</v>
      </c>
      <c r="AV17" s="94">
        <f t="shared" si="31"/>
        <v>0</v>
      </c>
      <c r="AW17" s="94">
        <f t="shared" si="32"/>
        <v>0</v>
      </c>
      <c r="AX17" s="94">
        <f t="shared" si="33"/>
        <v>16</v>
      </c>
      <c r="AZ17" s="94">
        <f t="shared" si="34"/>
        <v>0</v>
      </c>
      <c r="BA17" s="94">
        <f t="shared" si="35"/>
        <v>0</v>
      </c>
      <c r="BB17" s="94">
        <f t="shared" si="36"/>
        <v>0</v>
      </c>
      <c r="BC17" s="94">
        <f t="shared" si="37"/>
        <v>0</v>
      </c>
      <c r="BD17" s="94">
        <f t="shared" si="38"/>
        <v>0</v>
      </c>
      <c r="BF17" s="94">
        <f t="shared" si="39"/>
        <v>0</v>
      </c>
      <c r="BG17" s="94">
        <f t="shared" si="40"/>
        <v>0</v>
      </c>
      <c r="BH17" s="94">
        <f t="shared" si="41"/>
        <v>0</v>
      </c>
      <c r="BI17" s="94">
        <f t="shared" si="42"/>
        <v>0</v>
      </c>
      <c r="BJ17" s="94">
        <f t="shared" si="43"/>
        <v>0</v>
      </c>
      <c r="BL17" s="94">
        <f t="shared" si="44"/>
        <v>0</v>
      </c>
      <c r="BM17" s="94">
        <f t="shared" si="45"/>
        <v>0</v>
      </c>
      <c r="BN17" s="94">
        <f t="shared" si="46"/>
        <v>0</v>
      </c>
      <c r="BO17" s="94">
        <f t="shared" si="47"/>
        <v>0</v>
      </c>
      <c r="BP17" s="94">
        <f t="shared" si="48"/>
        <v>0</v>
      </c>
      <c r="BR17" s="94">
        <f t="shared" si="49"/>
        <v>0</v>
      </c>
      <c r="BS17" s="94">
        <f t="shared" si="50"/>
        <v>0</v>
      </c>
      <c r="BT17" s="94">
        <f t="shared" si="51"/>
        <v>0</v>
      </c>
      <c r="BU17" s="94">
        <f t="shared" si="52"/>
        <v>0</v>
      </c>
      <c r="BV17" s="94">
        <f t="shared" si="53"/>
        <v>0</v>
      </c>
    </row>
    <row r="18" spans="2:74" ht="15" customHeight="1">
      <c r="B18" s="93"/>
      <c r="C18" s="115"/>
      <c r="G18" s="94">
        <f>IF('M1'!D18="StČ",1,IF('M1'!D18="SM",2,IF('M1'!D18="JČ",3,IF('M1'!D18="SČ",4,IF('M1'!D18="JM",5,IF('M1'!D18="VČ",6,IF('M1'!D18="Pha",7,IF('M1'!D18="ZČ",8,0))))))))</f>
        <v>4</v>
      </c>
      <c r="H18" s="94">
        <f>'M1'!V18</f>
        <v>15</v>
      </c>
      <c r="I18" s="94">
        <f t="shared" si="13"/>
        <v>0</v>
      </c>
      <c r="K18" s="94">
        <f>IF('M2'!D18="StČ",1,IF('M2'!D18="SM",2,IF('M2'!D18="JČ",3,IF('M2'!D18="SČ",4,IF('M2'!D18="JM",5,IF('M2'!D18="VČ",6,IF('M2'!D18="Pha",7,IF('M2'!D18="ZČ",8,0))))))))</f>
        <v>1</v>
      </c>
      <c r="L18" s="98" t="str">
        <f>'M2'!V18</f>
        <v/>
      </c>
      <c r="M18" s="94">
        <f t="shared" si="8"/>
        <v>0</v>
      </c>
      <c r="O18" s="94">
        <f>IF('M3'!D18="StČ",1,IF('M3'!D18="SM",2,IF('M3'!D18="JČ",3,IF('M3'!D18="SČ",4,IF('M3'!D18="JM",5,IF('M3'!D18="VČ",6,IF('M3'!D18="Pha",7,IF('M3'!D18="ZČ",8,0))))))))</f>
        <v>1</v>
      </c>
      <c r="P18" s="98" t="str">
        <f>'M3'!V18</f>
        <v/>
      </c>
      <c r="Q18" s="94">
        <f t="shared" si="9"/>
        <v>0</v>
      </c>
      <c r="S18" s="94">
        <f>IF('M4'!D18="StČ",1,IF('M4'!D18="SM",2,IF('M4'!D18="JČ",3,IF('M4'!D18="SČ",4,IF('M4'!D18="JM",5,IF('M4'!D18="VČ",6,IF('M4'!D18="Pha",7,IF('M4'!D18="ZČ",8,0))))))))</f>
        <v>1</v>
      </c>
      <c r="T18" s="98" t="str">
        <f>'M4'!V18</f>
        <v/>
      </c>
      <c r="U18" s="94">
        <f t="shared" si="10"/>
        <v>0</v>
      </c>
      <c r="W18" s="94">
        <f>IF('M5'!D18="StČ",1,IF('M5'!D18="SM",2,IF('M5'!D18="JČ",3,IF('M5'!D18="SČ",4,IF('M5'!D18="JM",5,IF('M5'!D18="VČ",6,IF('M5'!D18="Pha",7,IF('M5'!D18="ZČ",8,0))))))))</f>
        <v>1</v>
      </c>
      <c r="X18" s="98">
        <f>'M5'!V18</f>
        <v>5</v>
      </c>
      <c r="Y18" s="94">
        <f t="shared" si="11"/>
        <v>2</v>
      </c>
      <c r="AB18" s="94">
        <f t="shared" si="14"/>
        <v>0</v>
      </c>
      <c r="AC18" s="94">
        <f t="shared" si="15"/>
        <v>0</v>
      </c>
      <c r="AD18" s="94">
        <f t="shared" si="16"/>
        <v>0</v>
      </c>
      <c r="AE18" s="94">
        <f t="shared" si="17"/>
        <v>0</v>
      </c>
      <c r="AF18" s="94">
        <f t="shared" si="18"/>
        <v>2</v>
      </c>
      <c r="AH18" s="94">
        <f t="shared" si="19"/>
        <v>0</v>
      </c>
      <c r="AI18" s="94">
        <f t="shared" si="20"/>
        <v>0</v>
      </c>
      <c r="AJ18" s="94">
        <f t="shared" si="21"/>
        <v>0</v>
      </c>
      <c r="AK18" s="94">
        <f t="shared" si="22"/>
        <v>0</v>
      </c>
      <c r="AL18" s="94">
        <f t="shared" si="23"/>
        <v>0</v>
      </c>
      <c r="AN18" s="94">
        <f t="shared" si="24"/>
        <v>0</v>
      </c>
      <c r="AO18" s="94">
        <f t="shared" si="25"/>
        <v>0</v>
      </c>
      <c r="AP18" s="94">
        <f t="shared" si="26"/>
        <v>0</v>
      </c>
      <c r="AQ18" s="94">
        <f t="shared" si="27"/>
        <v>0</v>
      </c>
      <c r="AR18" s="94">
        <f t="shared" si="28"/>
        <v>0</v>
      </c>
      <c r="AT18" s="94">
        <f t="shared" si="29"/>
        <v>0</v>
      </c>
      <c r="AU18" s="94">
        <f t="shared" si="30"/>
        <v>0</v>
      </c>
      <c r="AV18" s="94">
        <f t="shared" si="31"/>
        <v>0</v>
      </c>
      <c r="AW18" s="94">
        <f t="shared" si="32"/>
        <v>0</v>
      </c>
      <c r="AX18" s="94">
        <f t="shared" si="33"/>
        <v>0</v>
      </c>
      <c r="AZ18" s="94">
        <f t="shared" si="34"/>
        <v>0</v>
      </c>
      <c r="BA18" s="94">
        <f t="shared" si="35"/>
        <v>0</v>
      </c>
      <c r="BB18" s="94">
        <f t="shared" si="36"/>
        <v>0</v>
      </c>
      <c r="BC18" s="94">
        <f t="shared" si="37"/>
        <v>0</v>
      </c>
      <c r="BD18" s="94">
        <f t="shared" si="38"/>
        <v>0</v>
      </c>
      <c r="BF18" s="94">
        <f t="shared" si="39"/>
        <v>0</v>
      </c>
      <c r="BG18" s="94">
        <f t="shared" si="40"/>
        <v>0</v>
      </c>
      <c r="BH18" s="94">
        <f t="shared" si="41"/>
        <v>0</v>
      </c>
      <c r="BI18" s="94">
        <f t="shared" si="42"/>
        <v>0</v>
      </c>
      <c r="BJ18" s="94">
        <f t="shared" si="43"/>
        <v>0</v>
      </c>
      <c r="BL18" s="94">
        <f t="shared" si="44"/>
        <v>0</v>
      </c>
      <c r="BM18" s="94">
        <f t="shared" si="45"/>
        <v>0</v>
      </c>
      <c r="BN18" s="94">
        <f t="shared" si="46"/>
        <v>0</v>
      </c>
      <c r="BO18" s="94">
        <f t="shared" si="47"/>
        <v>0</v>
      </c>
      <c r="BP18" s="94">
        <f t="shared" si="48"/>
        <v>0</v>
      </c>
      <c r="BR18" s="94">
        <f t="shared" si="49"/>
        <v>0</v>
      </c>
      <c r="BS18" s="94">
        <f t="shared" si="50"/>
        <v>0</v>
      </c>
      <c r="BT18" s="94">
        <f t="shared" si="51"/>
        <v>0</v>
      </c>
      <c r="BU18" s="94">
        <f t="shared" si="52"/>
        <v>0</v>
      </c>
      <c r="BV18" s="94">
        <f t="shared" si="53"/>
        <v>0</v>
      </c>
    </row>
    <row r="19" spans="2:74" ht="15" customHeight="1">
      <c r="B19" s="93"/>
      <c r="C19" s="115"/>
      <c r="G19" s="94">
        <f>IF('M1'!D19="StČ",1,IF('M1'!D19="SM",2,IF('M1'!D19="JČ",3,IF('M1'!D19="SČ",4,IF('M1'!D19="JM",5,IF('M1'!D19="VČ",6,IF('M1'!D19="Pha",7,IF('M1'!D19="ZČ",8,0))))))))</f>
        <v>1</v>
      </c>
      <c r="H19" s="94">
        <f>'M1'!V19</f>
        <v>4</v>
      </c>
      <c r="I19" s="94">
        <f t="shared" si="13"/>
        <v>4</v>
      </c>
      <c r="K19" s="94">
        <f>IF('M2'!D19="StČ",1,IF('M2'!D19="SM",2,IF('M2'!D19="JČ",3,IF('M2'!D19="SČ",4,IF('M2'!D19="JM",5,IF('M2'!D19="VČ",6,IF('M2'!D19="Pha",7,IF('M2'!D19="ZČ",8,0))))))))</f>
        <v>1</v>
      </c>
      <c r="L19" s="98" t="str">
        <f>'M2'!V19</f>
        <v/>
      </c>
      <c r="M19" s="94">
        <f t="shared" si="8"/>
        <v>0</v>
      </c>
      <c r="O19" s="94">
        <f>IF('M3'!D19="StČ",1,IF('M3'!D19="SM",2,IF('M3'!D19="JČ",3,IF('M3'!D19="SČ",4,IF('M3'!D19="JM",5,IF('M3'!D19="VČ",6,IF('M3'!D19="Pha",7,IF('M3'!D19="ZČ",8,0))))))))</f>
        <v>3</v>
      </c>
      <c r="P19" s="98" t="str">
        <f>'M3'!V19</f>
        <v/>
      </c>
      <c r="Q19" s="94">
        <f t="shared" si="9"/>
        <v>0</v>
      </c>
      <c r="S19" s="94">
        <f>IF('M4'!D19="StČ",1,IF('M4'!D19="SM",2,IF('M4'!D19="JČ",3,IF('M4'!D19="SČ",4,IF('M4'!D19="JM",5,IF('M4'!D19="VČ",6,IF('M4'!D19="Pha",7,IF('M4'!D19="ZČ",8,0))))))))</f>
        <v>1</v>
      </c>
      <c r="T19" s="98" t="str">
        <f>'M4'!V19</f>
        <v/>
      </c>
      <c r="U19" s="94">
        <f t="shared" si="10"/>
        <v>0</v>
      </c>
      <c r="W19" s="94">
        <f>IF('M5'!D19="StČ",1,IF('M5'!D19="SM",2,IF('M5'!D19="JČ",3,IF('M5'!D19="SČ",4,IF('M5'!D19="JM",5,IF('M5'!D19="VČ",6,IF('M5'!D19="Pha",7,IF('M5'!D19="ZČ",8,0))))))))</f>
        <v>5</v>
      </c>
      <c r="X19" s="98">
        <f>'M5'!V19</f>
        <v>3</v>
      </c>
      <c r="Y19" s="94">
        <f t="shared" si="11"/>
        <v>8</v>
      </c>
      <c r="AB19" s="94">
        <f t="shared" si="14"/>
        <v>4</v>
      </c>
      <c r="AC19" s="94">
        <f t="shared" si="15"/>
        <v>0</v>
      </c>
      <c r="AD19" s="94">
        <f t="shared" si="16"/>
        <v>0</v>
      </c>
      <c r="AE19" s="94">
        <f t="shared" si="17"/>
        <v>0</v>
      </c>
      <c r="AF19" s="94">
        <f t="shared" si="18"/>
        <v>0</v>
      </c>
      <c r="AH19" s="94">
        <f t="shared" si="19"/>
        <v>0</v>
      </c>
      <c r="AI19" s="94">
        <f t="shared" si="20"/>
        <v>0</v>
      </c>
      <c r="AJ19" s="94">
        <f t="shared" si="21"/>
        <v>0</v>
      </c>
      <c r="AK19" s="94">
        <f t="shared" si="22"/>
        <v>0</v>
      </c>
      <c r="AL19" s="94">
        <f t="shared" si="23"/>
        <v>0</v>
      </c>
      <c r="AN19" s="94">
        <f t="shared" si="24"/>
        <v>0</v>
      </c>
      <c r="AO19" s="94">
        <f t="shared" si="25"/>
        <v>0</v>
      </c>
      <c r="AP19" s="94">
        <f t="shared" si="26"/>
        <v>0</v>
      </c>
      <c r="AQ19" s="94">
        <f t="shared" si="27"/>
        <v>0</v>
      </c>
      <c r="AR19" s="94">
        <f t="shared" si="28"/>
        <v>0</v>
      </c>
      <c r="AT19" s="94">
        <f t="shared" si="29"/>
        <v>0</v>
      </c>
      <c r="AU19" s="94">
        <f t="shared" si="30"/>
        <v>0</v>
      </c>
      <c r="AV19" s="94">
        <f t="shared" si="31"/>
        <v>0</v>
      </c>
      <c r="AW19" s="94">
        <f t="shared" si="32"/>
        <v>0</v>
      </c>
      <c r="AX19" s="94">
        <f t="shared" si="33"/>
        <v>0</v>
      </c>
      <c r="AZ19" s="94">
        <f t="shared" si="34"/>
        <v>0</v>
      </c>
      <c r="BA19" s="94">
        <f t="shared" si="35"/>
        <v>0</v>
      </c>
      <c r="BB19" s="94">
        <f t="shared" si="36"/>
        <v>0</v>
      </c>
      <c r="BC19" s="94">
        <f t="shared" si="37"/>
        <v>0</v>
      </c>
      <c r="BD19" s="94">
        <f t="shared" si="38"/>
        <v>8</v>
      </c>
      <c r="BF19" s="94">
        <f t="shared" si="39"/>
        <v>0</v>
      </c>
      <c r="BG19" s="94">
        <f t="shared" si="40"/>
        <v>0</v>
      </c>
      <c r="BH19" s="94">
        <f t="shared" si="41"/>
        <v>0</v>
      </c>
      <c r="BI19" s="94">
        <f t="shared" si="42"/>
        <v>0</v>
      </c>
      <c r="BJ19" s="94">
        <f t="shared" si="43"/>
        <v>0</v>
      </c>
      <c r="BL19" s="94">
        <f t="shared" si="44"/>
        <v>0</v>
      </c>
      <c r="BM19" s="94">
        <f t="shared" si="45"/>
        <v>0</v>
      </c>
      <c r="BN19" s="94">
        <f t="shared" si="46"/>
        <v>0</v>
      </c>
      <c r="BO19" s="94">
        <f t="shared" si="47"/>
        <v>0</v>
      </c>
      <c r="BP19" s="94">
        <f t="shared" si="48"/>
        <v>0</v>
      </c>
      <c r="BR19" s="94">
        <f t="shared" si="49"/>
        <v>0</v>
      </c>
      <c r="BS19" s="94">
        <f t="shared" si="50"/>
        <v>0</v>
      </c>
      <c r="BT19" s="94">
        <f t="shared" si="51"/>
        <v>0</v>
      </c>
      <c r="BU19" s="94">
        <f t="shared" si="52"/>
        <v>0</v>
      </c>
      <c r="BV19" s="94">
        <f t="shared" si="53"/>
        <v>0</v>
      </c>
    </row>
    <row r="20" spans="2:74" ht="15" customHeight="1">
      <c r="B20" s="93"/>
      <c r="C20" s="115"/>
      <c r="G20" s="94">
        <f>IF('M1'!D20="StČ",1,IF('M1'!D20="SM",2,IF('M1'!D20="JČ",3,IF('M1'!D20="SČ",4,IF('M1'!D20="JM",5,IF('M1'!D20="VČ",6,IF('M1'!D20="Pha",7,IF('M1'!D20="ZČ",8,0))))))))</f>
        <v>5</v>
      </c>
      <c r="H20" s="94">
        <f>'M1'!V20</f>
        <v>16</v>
      </c>
      <c r="I20" s="94">
        <f t="shared" si="13"/>
        <v>0</v>
      </c>
      <c r="K20" s="94">
        <f>IF('M2'!D20="StČ",1,IF('M2'!D20="SM",2,IF('M2'!D20="JČ",3,IF('M2'!D20="SČ",4,IF('M2'!D20="JM",5,IF('M2'!D20="VČ",6,IF('M2'!D20="Pha",7,IF('M2'!D20="ZČ",8,0))))))))</f>
        <v>1</v>
      </c>
      <c r="L20" s="98" t="str">
        <f>'M2'!V20</f>
        <v/>
      </c>
      <c r="M20" s="94">
        <f t="shared" si="8"/>
        <v>0</v>
      </c>
      <c r="O20" s="94">
        <f>IF('M3'!D20="StČ",1,IF('M3'!D20="SM",2,IF('M3'!D20="JČ",3,IF('M3'!D20="SČ",4,IF('M3'!D20="JM",5,IF('M3'!D20="VČ",6,IF('M3'!D20="Pha",7,IF('M3'!D20="ZČ",8,0))))))))</f>
        <v>3</v>
      </c>
      <c r="P20" s="98" t="str">
        <f>'M3'!V20</f>
        <v/>
      </c>
      <c r="Q20" s="94">
        <f t="shared" si="9"/>
        <v>0</v>
      </c>
      <c r="S20" s="94">
        <f>IF('M4'!D20="StČ",1,IF('M4'!D20="SM",2,IF('M4'!D20="JČ",3,IF('M4'!D20="SČ",4,IF('M4'!D20="JM",5,IF('M4'!D20="VČ",6,IF('M4'!D20="Pha",7,IF('M4'!D20="ZČ",8,0))))))))</f>
        <v>1</v>
      </c>
      <c r="T20" s="98" t="str">
        <f>'M4'!V20</f>
        <v/>
      </c>
      <c r="U20" s="94">
        <f t="shared" si="10"/>
        <v>0</v>
      </c>
      <c r="W20" s="94">
        <f>IF('M5'!D20="StČ",1,IF('M5'!D20="SM",2,IF('M5'!D20="JČ",3,IF('M5'!D20="SČ",4,IF('M5'!D20="JM",5,IF('M5'!D20="VČ",6,IF('M5'!D20="Pha",7,IF('M5'!D20="ZČ",8,0))))))))</f>
        <v>1</v>
      </c>
      <c r="X20" s="98">
        <f>'M5'!V20</f>
        <v>4</v>
      </c>
      <c r="Y20" s="94">
        <f t="shared" si="11"/>
        <v>4</v>
      </c>
      <c r="AB20" s="94">
        <f t="shared" si="14"/>
        <v>0</v>
      </c>
      <c r="AC20" s="94">
        <f t="shared" si="15"/>
        <v>0</v>
      </c>
      <c r="AD20" s="94">
        <f t="shared" si="16"/>
        <v>0</v>
      </c>
      <c r="AE20" s="94">
        <f t="shared" si="17"/>
        <v>0</v>
      </c>
      <c r="AF20" s="94">
        <f t="shared" si="18"/>
        <v>4</v>
      </c>
      <c r="AH20" s="94">
        <f t="shared" si="19"/>
        <v>0</v>
      </c>
      <c r="AI20" s="94">
        <f t="shared" si="20"/>
        <v>0</v>
      </c>
      <c r="AJ20" s="94">
        <f t="shared" si="21"/>
        <v>0</v>
      </c>
      <c r="AK20" s="94">
        <f t="shared" si="22"/>
        <v>0</v>
      </c>
      <c r="AL20" s="94">
        <f t="shared" si="23"/>
        <v>0</v>
      </c>
      <c r="AN20" s="94">
        <f t="shared" si="24"/>
        <v>0</v>
      </c>
      <c r="AO20" s="94">
        <f t="shared" si="25"/>
        <v>0</v>
      </c>
      <c r="AP20" s="94">
        <f t="shared" si="26"/>
        <v>0</v>
      </c>
      <c r="AQ20" s="94">
        <f t="shared" si="27"/>
        <v>0</v>
      </c>
      <c r="AR20" s="94">
        <f t="shared" si="28"/>
        <v>0</v>
      </c>
      <c r="AT20" s="94">
        <f t="shared" si="29"/>
        <v>0</v>
      </c>
      <c r="AU20" s="94">
        <f t="shared" si="30"/>
        <v>0</v>
      </c>
      <c r="AV20" s="94">
        <f t="shared" si="31"/>
        <v>0</v>
      </c>
      <c r="AW20" s="94">
        <f t="shared" si="32"/>
        <v>0</v>
      </c>
      <c r="AX20" s="94">
        <f t="shared" si="33"/>
        <v>0</v>
      </c>
      <c r="AZ20" s="94">
        <f t="shared" si="34"/>
        <v>0</v>
      </c>
      <c r="BA20" s="94">
        <f t="shared" si="35"/>
        <v>0</v>
      </c>
      <c r="BB20" s="94">
        <f t="shared" si="36"/>
        <v>0</v>
      </c>
      <c r="BC20" s="94">
        <f t="shared" si="37"/>
        <v>0</v>
      </c>
      <c r="BD20" s="94">
        <f t="shared" si="38"/>
        <v>0</v>
      </c>
      <c r="BF20" s="94">
        <f t="shared" si="39"/>
        <v>0</v>
      </c>
      <c r="BG20" s="94">
        <f t="shared" si="40"/>
        <v>0</v>
      </c>
      <c r="BH20" s="94">
        <f t="shared" si="41"/>
        <v>0</v>
      </c>
      <c r="BI20" s="94">
        <f t="shared" si="42"/>
        <v>0</v>
      </c>
      <c r="BJ20" s="94">
        <f t="shared" si="43"/>
        <v>0</v>
      </c>
      <c r="BL20" s="94">
        <f t="shared" si="44"/>
        <v>0</v>
      </c>
      <c r="BM20" s="94">
        <f t="shared" si="45"/>
        <v>0</v>
      </c>
      <c r="BN20" s="94">
        <f t="shared" si="46"/>
        <v>0</v>
      </c>
      <c r="BO20" s="94">
        <f t="shared" si="47"/>
        <v>0</v>
      </c>
      <c r="BP20" s="94">
        <f t="shared" si="48"/>
        <v>0</v>
      </c>
      <c r="BR20" s="94">
        <f t="shared" si="49"/>
        <v>0</v>
      </c>
      <c r="BS20" s="94">
        <f t="shared" si="50"/>
        <v>0</v>
      </c>
      <c r="BT20" s="94">
        <f t="shared" si="51"/>
        <v>0</v>
      </c>
      <c r="BU20" s="94">
        <f t="shared" si="52"/>
        <v>0</v>
      </c>
      <c r="BV20" s="94">
        <f t="shared" si="53"/>
        <v>0</v>
      </c>
    </row>
    <row r="21" spans="2:74">
      <c r="G21" s="94">
        <f>IF('M1'!D21="StČ",1,IF('M1'!D21="SM",2,IF('M1'!D21="JČ",3,IF('M1'!D21="SČ",4,IF('M1'!D21="JM",5,IF('M1'!D21="VČ",6,IF('M1'!D21="Pha",7,IF('M1'!D21="ZČ",8,0))))))))</f>
        <v>1</v>
      </c>
      <c r="H21" s="94">
        <f>'M1'!V21</f>
        <v>6</v>
      </c>
      <c r="I21" s="94">
        <f t="shared" si="13"/>
        <v>1</v>
      </c>
      <c r="K21" s="94">
        <f>IF('M2'!D21="StČ",1,IF('M2'!D21="SM",2,IF('M2'!D21="JČ",3,IF('M2'!D21="SČ",4,IF('M2'!D21="JM",5,IF('M2'!D21="VČ",6,IF('M2'!D21="Pha",7,IF('M2'!D21="ZČ",8,0))))))))</f>
        <v>4</v>
      </c>
      <c r="L21" s="98" t="str">
        <f>'M2'!V21</f>
        <v/>
      </c>
      <c r="M21" s="94">
        <f t="shared" si="8"/>
        <v>0</v>
      </c>
      <c r="O21" s="94">
        <f>IF('M3'!D21="StČ",1,IF('M3'!D21="SM",2,IF('M3'!D21="JČ",3,IF('M3'!D21="SČ",4,IF('M3'!D21="JM",5,IF('M3'!D21="VČ",6,IF('M3'!D21="Pha",7,IF('M3'!D21="ZČ",8,0))))))))</f>
        <v>6</v>
      </c>
      <c r="P21" s="98" t="str">
        <f>'M3'!V21</f>
        <v/>
      </c>
      <c r="Q21" s="94">
        <f t="shared" si="9"/>
        <v>0</v>
      </c>
      <c r="S21" s="94">
        <f>IF('M4'!D21="StČ",1,IF('M4'!D21="SM",2,IF('M4'!D21="JČ",3,IF('M4'!D21="SČ",4,IF('M4'!D21="JM",5,IF('M4'!D21="VČ",6,IF('M4'!D21="Pha",7,IF('M4'!D21="ZČ",8,0))))))))</f>
        <v>1</v>
      </c>
      <c r="T21" s="98" t="str">
        <f>'M4'!V21</f>
        <v/>
      </c>
      <c r="U21" s="94">
        <f t="shared" si="10"/>
        <v>0</v>
      </c>
      <c r="W21" s="94">
        <f>IF('M5'!D21="StČ",1,IF('M5'!D21="SM",2,IF('M5'!D21="JČ",3,IF('M5'!D21="SČ",4,IF('M5'!D21="JM",5,IF('M5'!D21="VČ",6,IF('M5'!D21="Pha",7,IF('M5'!D21="ZČ",8,0))))))))</f>
        <v>2</v>
      </c>
      <c r="X21" s="98">
        <f>'M5'!V21</f>
        <v>6</v>
      </c>
      <c r="Y21" s="94">
        <f t="shared" si="11"/>
        <v>1</v>
      </c>
      <c r="AB21" s="94">
        <f t="shared" si="14"/>
        <v>1</v>
      </c>
      <c r="AC21" s="94">
        <f t="shared" si="15"/>
        <v>0</v>
      </c>
      <c r="AD21" s="94">
        <f t="shared" si="16"/>
        <v>0</v>
      </c>
      <c r="AE21" s="94">
        <f t="shared" si="17"/>
        <v>0</v>
      </c>
      <c r="AF21" s="94">
        <f t="shared" si="18"/>
        <v>0</v>
      </c>
      <c r="AH21" s="94">
        <f t="shared" si="19"/>
        <v>0</v>
      </c>
      <c r="AI21" s="94">
        <f t="shared" si="20"/>
        <v>0</v>
      </c>
      <c r="AJ21" s="94">
        <f t="shared" si="21"/>
        <v>0</v>
      </c>
      <c r="AK21" s="94">
        <f t="shared" si="22"/>
        <v>0</v>
      </c>
      <c r="AL21" s="94">
        <f t="shared" si="23"/>
        <v>1</v>
      </c>
      <c r="AN21" s="94">
        <f t="shared" si="24"/>
        <v>0</v>
      </c>
      <c r="AO21" s="94">
        <f t="shared" si="25"/>
        <v>0</v>
      </c>
      <c r="AP21" s="94">
        <f t="shared" si="26"/>
        <v>0</v>
      </c>
      <c r="AQ21" s="94">
        <f t="shared" si="27"/>
        <v>0</v>
      </c>
      <c r="AR21" s="94">
        <f t="shared" si="28"/>
        <v>0</v>
      </c>
      <c r="AT21" s="94">
        <f t="shared" si="29"/>
        <v>0</v>
      </c>
      <c r="AU21" s="94">
        <f t="shared" si="30"/>
        <v>0</v>
      </c>
      <c r="AV21" s="94">
        <f t="shared" si="31"/>
        <v>0</v>
      </c>
      <c r="AW21" s="94">
        <f t="shared" si="32"/>
        <v>0</v>
      </c>
      <c r="AX21" s="94">
        <f t="shared" si="33"/>
        <v>0</v>
      </c>
      <c r="AZ21" s="94">
        <f t="shared" si="34"/>
        <v>0</v>
      </c>
      <c r="BA21" s="94">
        <f t="shared" si="35"/>
        <v>0</v>
      </c>
      <c r="BB21" s="94">
        <f t="shared" si="36"/>
        <v>0</v>
      </c>
      <c r="BC21" s="94">
        <f t="shared" si="37"/>
        <v>0</v>
      </c>
      <c r="BD21" s="94">
        <f t="shared" si="38"/>
        <v>0</v>
      </c>
      <c r="BF21" s="94">
        <f t="shared" si="39"/>
        <v>0</v>
      </c>
      <c r="BG21" s="94">
        <f t="shared" si="40"/>
        <v>0</v>
      </c>
      <c r="BH21" s="94">
        <f t="shared" si="41"/>
        <v>0</v>
      </c>
      <c r="BI21" s="94">
        <f t="shared" si="42"/>
        <v>0</v>
      </c>
      <c r="BJ21" s="94">
        <f t="shared" si="43"/>
        <v>0</v>
      </c>
      <c r="BL21" s="94">
        <f t="shared" si="44"/>
        <v>0</v>
      </c>
      <c r="BM21" s="94">
        <f t="shared" si="45"/>
        <v>0</v>
      </c>
      <c r="BN21" s="94">
        <f t="shared" si="46"/>
        <v>0</v>
      </c>
      <c r="BO21" s="94">
        <f t="shared" si="47"/>
        <v>0</v>
      </c>
      <c r="BP21" s="94">
        <f t="shared" si="48"/>
        <v>0</v>
      </c>
      <c r="BR21" s="94">
        <f t="shared" si="49"/>
        <v>0</v>
      </c>
      <c r="BS21" s="94">
        <f t="shared" si="50"/>
        <v>0</v>
      </c>
      <c r="BT21" s="94">
        <f t="shared" si="51"/>
        <v>0</v>
      </c>
      <c r="BU21" s="94">
        <f t="shared" si="52"/>
        <v>0</v>
      </c>
      <c r="BV21" s="94">
        <f t="shared" si="53"/>
        <v>0</v>
      </c>
    </row>
    <row r="22" spans="2:74">
      <c r="G22" s="94">
        <f>IF('M1'!D22="StČ",1,IF('M1'!D22="SM",2,IF('M1'!D22="JČ",3,IF('M1'!D22="SČ",4,IF('M1'!D22="JM",5,IF('M1'!D22="VČ",6,IF('M1'!D22="Pha",7,IF('M1'!D22="ZČ",8,0))))))))</f>
        <v>1</v>
      </c>
      <c r="H22" s="94">
        <f>'M1'!V22</f>
        <v>3</v>
      </c>
      <c r="I22" s="94">
        <f t="shared" si="13"/>
        <v>8</v>
      </c>
      <c r="K22" s="94">
        <f>IF('M2'!D22="StČ",1,IF('M2'!D22="SM",2,IF('M2'!D22="JČ",3,IF('M2'!D22="SČ",4,IF('M2'!D22="JM",5,IF('M2'!D22="VČ",6,IF('M2'!D22="Pha",7,IF('M2'!D22="ZČ",8,0))))))))</f>
        <v>0</v>
      </c>
      <c r="L22" s="98" t="str">
        <f>'M2'!V22</f>
        <v/>
      </c>
      <c r="M22" s="94">
        <f t="shared" si="8"/>
        <v>0</v>
      </c>
      <c r="O22" s="94">
        <f>IF('M3'!D22="StČ",1,IF('M3'!D22="SM",2,IF('M3'!D22="JČ",3,IF('M3'!D22="SČ",4,IF('M3'!D22="JM",5,IF('M3'!D22="VČ",6,IF('M3'!D22="Pha",7,IF('M3'!D22="ZČ",8,0))))))))</f>
        <v>1</v>
      </c>
      <c r="P22" s="98" t="str">
        <f>'M3'!V22</f>
        <v/>
      </c>
      <c r="Q22" s="94">
        <f t="shared" si="9"/>
        <v>0</v>
      </c>
      <c r="S22" s="94">
        <f>IF('M4'!D22="StČ",1,IF('M4'!D22="SM",2,IF('M4'!D22="JČ",3,IF('M4'!D22="SČ",4,IF('M4'!D22="JM",5,IF('M4'!D22="VČ",6,IF('M4'!D22="Pha",7,IF('M4'!D22="ZČ",8,0))))))))</f>
        <v>2</v>
      </c>
      <c r="T22" s="98" t="str">
        <f>'M4'!V22</f>
        <v/>
      </c>
      <c r="U22" s="94">
        <f t="shared" si="10"/>
        <v>0</v>
      </c>
      <c r="W22" s="94">
        <f>IF('M5'!D22="StČ",1,IF('M5'!D22="SM",2,IF('M5'!D22="JČ",3,IF('M5'!D22="SČ",4,IF('M5'!D22="JM",5,IF('M5'!D22="VČ",6,IF('M5'!D22="Pha",7,IF('M5'!D22="ZČ",8,0))))))))</f>
        <v>4</v>
      </c>
      <c r="X22" s="98">
        <f>'M5'!V22</f>
        <v>10</v>
      </c>
      <c r="Y22" s="94">
        <f t="shared" si="11"/>
        <v>0</v>
      </c>
      <c r="AB22" s="94">
        <f t="shared" si="14"/>
        <v>8</v>
      </c>
      <c r="AC22" s="94">
        <f t="shared" si="15"/>
        <v>0</v>
      </c>
      <c r="AD22" s="94">
        <f t="shared" si="16"/>
        <v>0</v>
      </c>
      <c r="AE22" s="94">
        <f t="shared" si="17"/>
        <v>0</v>
      </c>
      <c r="AF22" s="94">
        <f t="shared" si="18"/>
        <v>0</v>
      </c>
      <c r="AH22" s="94">
        <f t="shared" si="19"/>
        <v>0</v>
      </c>
      <c r="AI22" s="94">
        <f t="shared" si="20"/>
        <v>0</v>
      </c>
      <c r="AJ22" s="94">
        <f t="shared" si="21"/>
        <v>0</v>
      </c>
      <c r="AK22" s="94">
        <f t="shared" si="22"/>
        <v>0</v>
      </c>
      <c r="AL22" s="94">
        <f t="shared" si="23"/>
        <v>0</v>
      </c>
      <c r="AN22" s="94">
        <f t="shared" si="24"/>
        <v>0</v>
      </c>
      <c r="AO22" s="94">
        <f t="shared" si="25"/>
        <v>0</v>
      </c>
      <c r="AP22" s="94">
        <f t="shared" si="26"/>
        <v>0</v>
      </c>
      <c r="AQ22" s="94">
        <f t="shared" si="27"/>
        <v>0</v>
      </c>
      <c r="AR22" s="94">
        <f t="shared" si="28"/>
        <v>0</v>
      </c>
      <c r="AT22" s="94">
        <f t="shared" si="29"/>
        <v>0</v>
      </c>
      <c r="AU22" s="94">
        <f t="shared" si="30"/>
        <v>0</v>
      </c>
      <c r="AV22" s="94">
        <f t="shared" si="31"/>
        <v>0</v>
      </c>
      <c r="AW22" s="94">
        <f t="shared" si="32"/>
        <v>0</v>
      </c>
      <c r="AX22" s="94">
        <f t="shared" si="33"/>
        <v>0</v>
      </c>
      <c r="AZ22" s="94">
        <f t="shared" si="34"/>
        <v>0</v>
      </c>
      <c r="BA22" s="94">
        <f t="shared" si="35"/>
        <v>0</v>
      </c>
      <c r="BB22" s="94">
        <f t="shared" si="36"/>
        <v>0</v>
      </c>
      <c r="BC22" s="94">
        <f t="shared" si="37"/>
        <v>0</v>
      </c>
      <c r="BD22" s="94">
        <f t="shared" si="38"/>
        <v>0</v>
      </c>
      <c r="BF22" s="94">
        <f t="shared" si="39"/>
        <v>0</v>
      </c>
      <c r="BG22" s="94">
        <f t="shared" si="40"/>
        <v>0</v>
      </c>
      <c r="BH22" s="94">
        <f t="shared" si="41"/>
        <v>0</v>
      </c>
      <c r="BI22" s="94">
        <f t="shared" si="42"/>
        <v>0</v>
      </c>
      <c r="BJ22" s="94">
        <f t="shared" si="43"/>
        <v>0</v>
      </c>
      <c r="BL22" s="94">
        <f t="shared" si="44"/>
        <v>0</v>
      </c>
      <c r="BM22" s="94">
        <f t="shared" si="45"/>
        <v>0</v>
      </c>
      <c r="BN22" s="94">
        <f t="shared" si="46"/>
        <v>0</v>
      </c>
      <c r="BO22" s="94">
        <f t="shared" si="47"/>
        <v>0</v>
      </c>
      <c r="BP22" s="94">
        <f t="shared" si="48"/>
        <v>0</v>
      </c>
      <c r="BR22" s="94">
        <f t="shared" si="49"/>
        <v>0</v>
      </c>
      <c r="BS22" s="94">
        <f t="shared" si="50"/>
        <v>0</v>
      </c>
      <c r="BT22" s="94">
        <f t="shared" si="51"/>
        <v>0</v>
      </c>
      <c r="BU22" s="94">
        <f t="shared" si="52"/>
        <v>0</v>
      </c>
      <c r="BV22" s="94">
        <f t="shared" si="53"/>
        <v>0</v>
      </c>
    </row>
    <row r="23" spans="2:74">
      <c r="G23" s="94">
        <f>IF('M1'!D23="StČ",1,IF('M1'!D23="SM",2,IF('M1'!D23="JČ",3,IF('M1'!D23="SČ",4,IF('M1'!D23="JM",5,IF('M1'!D23="VČ",6,IF('M1'!D23="Pha",7,IF('M1'!D23="ZČ",8,0))))))))</f>
        <v>1</v>
      </c>
      <c r="H23" s="94">
        <f>'M1'!V23</f>
        <v>2</v>
      </c>
      <c r="I23" s="94">
        <f t="shared" si="13"/>
        <v>16</v>
      </c>
      <c r="K23" s="94">
        <f>IF('M2'!D23="StČ",1,IF('M2'!D23="SM",2,IF('M2'!D23="JČ",3,IF('M2'!D23="SČ",4,IF('M2'!D23="JM",5,IF('M2'!D23="VČ",6,IF('M2'!D23="Pha",7,IF('M2'!D23="ZČ",8,0))))))))</f>
        <v>0</v>
      </c>
      <c r="L23" s="98" t="str">
        <f>'M2'!V23</f>
        <v/>
      </c>
      <c r="M23" s="94">
        <f t="shared" si="8"/>
        <v>0</v>
      </c>
      <c r="O23" s="94">
        <f>IF('M3'!D23="StČ",1,IF('M3'!D23="SM",2,IF('M3'!D23="JČ",3,IF('M3'!D23="SČ",4,IF('M3'!D23="JM",5,IF('M3'!D23="VČ",6,IF('M3'!D23="Pha",7,IF('M3'!D23="ZČ",8,0))))))))</f>
        <v>0</v>
      </c>
      <c r="P23" s="98" t="str">
        <f>'M3'!V23</f>
        <v/>
      </c>
      <c r="Q23" s="94">
        <f t="shared" si="9"/>
        <v>0</v>
      </c>
      <c r="S23" s="94">
        <f>IF('M4'!D23="StČ",1,IF('M4'!D23="SM",2,IF('M4'!D23="JČ",3,IF('M4'!D23="SČ",4,IF('M4'!D23="JM",5,IF('M4'!D23="VČ",6,IF('M4'!D23="Pha",7,IF('M4'!D23="ZČ",8,0))))))))</f>
        <v>0</v>
      </c>
      <c r="T23" s="98" t="str">
        <f>'M4'!V23</f>
        <v/>
      </c>
      <c r="U23" s="94">
        <f t="shared" si="10"/>
        <v>0</v>
      </c>
      <c r="W23" s="94">
        <f>IF('M5'!D23="StČ",1,IF('M5'!D23="SM",2,IF('M5'!D23="JČ",3,IF('M5'!D23="SČ",4,IF('M5'!D23="JM",5,IF('M5'!D23="VČ",6,IF('M5'!D23="Pha",7,IF('M5'!D23="ZČ",8,0))))))))</f>
        <v>2</v>
      </c>
      <c r="X23" s="98">
        <f>'M5'!V23</f>
        <v>1</v>
      </c>
      <c r="Y23" s="94">
        <f t="shared" si="11"/>
        <v>32</v>
      </c>
      <c r="AB23" s="94">
        <f t="shared" si="14"/>
        <v>16</v>
      </c>
      <c r="AC23" s="94">
        <f t="shared" si="15"/>
        <v>0</v>
      </c>
      <c r="AD23" s="94">
        <f t="shared" si="16"/>
        <v>0</v>
      </c>
      <c r="AE23" s="94">
        <f t="shared" si="17"/>
        <v>0</v>
      </c>
      <c r="AF23" s="94">
        <f t="shared" si="18"/>
        <v>0</v>
      </c>
      <c r="AH23" s="94">
        <f t="shared" si="19"/>
        <v>0</v>
      </c>
      <c r="AI23" s="94">
        <f t="shared" si="20"/>
        <v>0</v>
      </c>
      <c r="AJ23" s="94">
        <f t="shared" si="21"/>
        <v>0</v>
      </c>
      <c r="AK23" s="94">
        <f t="shared" si="22"/>
        <v>0</v>
      </c>
      <c r="AL23" s="94">
        <f t="shared" si="23"/>
        <v>32</v>
      </c>
      <c r="AN23" s="94">
        <f t="shared" si="24"/>
        <v>0</v>
      </c>
      <c r="AO23" s="94">
        <f t="shared" si="25"/>
        <v>0</v>
      </c>
      <c r="AP23" s="94">
        <f t="shared" si="26"/>
        <v>0</v>
      </c>
      <c r="AQ23" s="94">
        <f t="shared" si="27"/>
        <v>0</v>
      </c>
      <c r="AR23" s="94">
        <f t="shared" si="28"/>
        <v>0</v>
      </c>
      <c r="AT23" s="94">
        <f t="shared" si="29"/>
        <v>0</v>
      </c>
      <c r="AU23" s="94">
        <f t="shared" si="30"/>
        <v>0</v>
      </c>
      <c r="AV23" s="94">
        <f t="shared" si="31"/>
        <v>0</v>
      </c>
      <c r="AW23" s="94">
        <f t="shared" si="32"/>
        <v>0</v>
      </c>
      <c r="AX23" s="94">
        <f t="shared" si="33"/>
        <v>0</v>
      </c>
      <c r="AZ23" s="94">
        <f t="shared" si="34"/>
        <v>0</v>
      </c>
      <c r="BA23" s="94">
        <f t="shared" si="35"/>
        <v>0</v>
      </c>
      <c r="BB23" s="94">
        <f t="shared" si="36"/>
        <v>0</v>
      </c>
      <c r="BC23" s="94">
        <f t="shared" si="37"/>
        <v>0</v>
      </c>
      <c r="BD23" s="94">
        <f t="shared" si="38"/>
        <v>0</v>
      </c>
      <c r="BF23" s="94">
        <f t="shared" si="39"/>
        <v>0</v>
      </c>
      <c r="BG23" s="94">
        <f t="shared" si="40"/>
        <v>0</v>
      </c>
      <c r="BH23" s="94">
        <f t="shared" si="41"/>
        <v>0</v>
      </c>
      <c r="BI23" s="94">
        <f t="shared" si="42"/>
        <v>0</v>
      </c>
      <c r="BJ23" s="94">
        <f t="shared" si="43"/>
        <v>0</v>
      </c>
      <c r="BL23" s="94">
        <f t="shared" si="44"/>
        <v>0</v>
      </c>
      <c r="BM23" s="94">
        <f t="shared" si="45"/>
        <v>0</v>
      </c>
      <c r="BN23" s="94">
        <f t="shared" si="46"/>
        <v>0</v>
      </c>
      <c r="BO23" s="94">
        <f t="shared" si="47"/>
        <v>0</v>
      </c>
      <c r="BP23" s="94">
        <f t="shared" si="48"/>
        <v>0</v>
      </c>
      <c r="BR23" s="94">
        <f t="shared" si="49"/>
        <v>0</v>
      </c>
      <c r="BS23" s="94">
        <f t="shared" si="50"/>
        <v>0</v>
      </c>
      <c r="BT23" s="94">
        <f t="shared" si="51"/>
        <v>0</v>
      </c>
      <c r="BU23" s="94">
        <f t="shared" si="52"/>
        <v>0</v>
      </c>
      <c r="BV23" s="94">
        <f t="shared" si="53"/>
        <v>0</v>
      </c>
    </row>
    <row r="24" spans="2:74">
      <c r="G24" s="94">
        <f>IF('M1'!D24="StČ",1,IF('M1'!D24="SM",2,IF('M1'!D24="JČ",3,IF('M1'!D24="SČ",4,IF('M1'!D24="JM",5,IF('M1'!D24="VČ",6,IF('M1'!D24="Pha",7,IF('M1'!D24="ZČ",8,0))))))))</f>
        <v>1</v>
      </c>
      <c r="H24" s="94">
        <f>'M1'!V24</f>
        <v>1</v>
      </c>
      <c r="I24" s="94">
        <f t="shared" si="13"/>
        <v>32</v>
      </c>
      <c r="K24" s="94">
        <f>IF('M2'!D24="StČ",1,IF('M2'!D24="SM",2,IF('M2'!D24="JČ",3,IF('M2'!D24="SČ",4,IF('M2'!D24="JM",5,IF('M2'!D24="VČ",6,IF('M2'!D24="Pha",7,IF('M2'!D24="ZČ",8,0))))))))</f>
        <v>0</v>
      </c>
      <c r="L24" s="98" t="str">
        <f>'M2'!V24</f>
        <v/>
      </c>
      <c r="M24" s="94">
        <f t="shared" si="8"/>
        <v>0</v>
      </c>
      <c r="O24" s="94">
        <f>IF('M3'!D24="StČ",1,IF('M3'!D24="SM",2,IF('M3'!D24="JČ",3,IF('M3'!D24="SČ",4,IF('M3'!D24="JM",5,IF('M3'!D24="VČ",6,IF('M3'!D24="Pha",7,IF('M3'!D24="ZČ",8,0))))))))</f>
        <v>0</v>
      </c>
      <c r="P24" s="98" t="str">
        <f>'M3'!V24</f>
        <v/>
      </c>
      <c r="Q24" s="94">
        <f t="shared" si="9"/>
        <v>0</v>
      </c>
      <c r="S24" s="94">
        <f>IF('M4'!D24="StČ",1,IF('M4'!D24="SM",2,IF('M4'!D24="JČ",3,IF('M4'!D24="SČ",4,IF('M4'!D24="JM",5,IF('M4'!D24="VČ",6,IF('M4'!D24="Pha",7,IF('M4'!D24="ZČ",8,0))))))))</f>
        <v>0</v>
      </c>
      <c r="T24" s="98" t="str">
        <f>'M4'!V24</f>
        <v/>
      </c>
      <c r="U24" s="94">
        <f t="shared" si="10"/>
        <v>0</v>
      </c>
      <c r="W24" s="94">
        <f>IF('M5'!D24="StČ",1,IF('M5'!D24="SM",2,IF('M5'!D24="JČ",3,IF('M5'!D24="SČ",4,IF('M5'!D24="JM",5,IF('M5'!D24="VČ",6,IF('M5'!D24="Pha",7,IF('M5'!D24="ZČ",8,0))))))))</f>
        <v>6</v>
      </c>
      <c r="X24" s="98" t="str">
        <f>'M5'!V24</f>
        <v/>
      </c>
      <c r="Y24" s="94">
        <f t="shared" si="11"/>
        <v>0</v>
      </c>
      <c r="AB24" s="94">
        <f t="shared" si="14"/>
        <v>32</v>
      </c>
      <c r="AC24" s="94">
        <f t="shared" si="15"/>
        <v>0</v>
      </c>
      <c r="AD24" s="94">
        <f t="shared" si="16"/>
        <v>0</v>
      </c>
      <c r="AE24" s="94">
        <f t="shared" si="17"/>
        <v>0</v>
      </c>
      <c r="AF24" s="94">
        <f t="shared" si="18"/>
        <v>0</v>
      </c>
      <c r="AH24" s="94">
        <f t="shared" si="19"/>
        <v>0</v>
      </c>
      <c r="AI24" s="94">
        <f t="shared" si="20"/>
        <v>0</v>
      </c>
      <c r="AJ24" s="94">
        <f t="shared" si="21"/>
        <v>0</v>
      </c>
      <c r="AK24" s="94">
        <f t="shared" si="22"/>
        <v>0</v>
      </c>
      <c r="AL24" s="94">
        <f t="shared" si="23"/>
        <v>0</v>
      </c>
      <c r="AN24" s="94">
        <f t="shared" si="24"/>
        <v>0</v>
      </c>
      <c r="AO24" s="94">
        <f t="shared" si="25"/>
        <v>0</v>
      </c>
      <c r="AP24" s="94">
        <f t="shared" si="26"/>
        <v>0</v>
      </c>
      <c r="AQ24" s="94">
        <f t="shared" si="27"/>
        <v>0</v>
      </c>
      <c r="AR24" s="94">
        <f t="shared" si="28"/>
        <v>0</v>
      </c>
      <c r="AT24" s="94">
        <f t="shared" si="29"/>
        <v>0</v>
      </c>
      <c r="AU24" s="94">
        <f t="shared" si="30"/>
        <v>0</v>
      </c>
      <c r="AV24" s="94">
        <f t="shared" si="31"/>
        <v>0</v>
      </c>
      <c r="AW24" s="94">
        <f t="shared" si="32"/>
        <v>0</v>
      </c>
      <c r="AX24" s="94">
        <f t="shared" si="33"/>
        <v>0</v>
      </c>
      <c r="AZ24" s="94">
        <f t="shared" si="34"/>
        <v>0</v>
      </c>
      <c r="BA24" s="94">
        <f t="shared" si="35"/>
        <v>0</v>
      </c>
      <c r="BB24" s="94">
        <f t="shared" si="36"/>
        <v>0</v>
      </c>
      <c r="BC24" s="94">
        <f t="shared" si="37"/>
        <v>0</v>
      </c>
      <c r="BD24" s="94">
        <f t="shared" si="38"/>
        <v>0</v>
      </c>
      <c r="BF24" s="94">
        <f t="shared" si="39"/>
        <v>0</v>
      </c>
      <c r="BG24" s="94">
        <f t="shared" si="40"/>
        <v>0</v>
      </c>
      <c r="BH24" s="94">
        <f t="shared" si="41"/>
        <v>0</v>
      </c>
      <c r="BI24" s="94">
        <f t="shared" si="42"/>
        <v>0</v>
      </c>
      <c r="BJ24" s="94">
        <f t="shared" si="43"/>
        <v>0</v>
      </c>
      <c r="BL24" s="94">
        <f t="shared" si="44"/>
        <v>0</v>
      </c>
      <c r="BM24" s="94">
        <f t="shared" si="45"/>
        <v>0</v>
      </c>
      <c r="BN24" s="94">
        <f t="shared" si="46"/>
        <v>0</v>
      </c>
      <c r="BO24" s="94">
        <f t="shared" si="47"/>
        <v>0</v>
      </c>
      <c r="BP24" s="94">
        <f t="shared" si="48"/>
        <v>0</v>
      </c>
      <c r="BR24" s="94">
        <f t="shared" si="49"/>
        <v>0</v>
      </c>
      <c r="BS24" s="94">
        <f t="shared" si="50"/>
        <v>0</v>
      </c>
      <c r="BT24" s="94">
        <f t="shared" si="51"/>
        <v>0</v>
      </c>
      <c r="BU24" s="94">
        <f t="shared" si="52"/>
        <v>0</v>
      </c>
      <c r="BV24" s="94">
        <f t="shared" si="53"/>
        <v>0</v>
      </c>
    </row>
    <row r="25" spans="2:74">
      <c r="G25" s="94">
        <f>IF('M1'!D25="StČ",1,IF('M1'!D25="SM",2,IF('M1'!D25="JČ",3,IF('M1'!D25="SČ",4,IF('M1'!D25="JM",5,IF('M1'!D25="VČ",6,IF('M1'!D25="Pha",7,IF('M1'!D25="ZČ",8,0))))))))</f>
        <v>4</v>
      </c>
      <c r="H25" s="94" t="str">
        <f>'M1'!V25</f>
        <v/>
      </c>
      <c r="I25" s="94">
        <f t="shared" si="13"/>
        <v>0</v>
      </c>
      <c r="K25" s="94">
        <f>IF('M2'!D25="StČ",1,IF('M2'!D25="SM",2,IF('M2'!D25="JČ",3,IF('M2'!D25="SČ",4,IF('M2'!D25="JM",5,IF('M2'!D25="VČ",6,IF('M2'!D25="Pha",7,IF('M2'!D25="ZČ",8,0))))))))</f>
        <v>0</v>
      </c>
      <c r="L25" s="98" t="str">
        <f>'M2'!V25</f>
        <v/>
      </c>
      <c r="M25" s="94">
        <f t="shared" si="8"/>
        <v>0</v>
      </c>
      <c r="O25" s="94">
        <f>IF('M3'!D25="StČ",1,IF('M3'!D25="SM",2,IF('M3'!D25="JČ",3,IF('M3'!D25="SČ",4,IF('M3'!D25="JM",5,IF('M3'!D25="VČ",6,IF('M3'!D25="Pha",7,IF('M3'!D25="ZČ",8,0))))))))</f>
        <v>0</v>
      </c>
      <c r="P25" s="98" t="str">
        <f>'M3'!V25</f>
        <v/>
      </c>
      <c r="Q25" s="94">
        <f t="shared" si="9"/>
        <v>0</v>
      </c>
      <c r="S25" s="94">
        <f>IF('M4'!D25="StČ",1,IF('M4'!D25="SM",2,IF('M4'!D25="JČ",3,IF('M4'!D25="SČ",4,IF('M4'!D25="JM",5,IF('M4'!D25="VČ",6,IF('M4'!D25="Pha",7,IF('M4'!D25="ZČ",8,0))))))))</f>
        <v>0</v>
      </c>
      <c r="T25" s="98" t="str">
        <f>'M4'!V25</f>
        <v/>
      </c>
      <c r="U25" s="94">
        <f t="shared" si="10"/>
        <v>0</v>
      </c>
      <c r="W25" s="94">
        <f>IF('M5'!D25="StČ",1,IF('M5'!D25="SM",2,IF('M5'!D25="JČ",3,IF('M5'!D25="SČ",4,IF('M5'!D25="JM",5,IF('M5'!D25="VČ",6,IF('M5'!D25="Pha",7,IF('M5'!D25="ZČ",8,0))))))))</f>
        <v>8</v>
      </c>
      <c r="X25" s="98" t="str">
        <f>'M5'!V25</f>
        <v/>
      </c>
      <c r="Y25" s="94">
        <f t="shared" si="11"/>
        <v>0</v>
      </c>
      <c r="AB25" s="94">
        <f t="shared" si="14"/>
        <v>0</v>
      </c>
      <c r="AC25" s="94">
        <f t="shared" si="15"/>
        <v>0</v>
      </c>
      <c r="AD25" s="94">
        <f t="shared" si="16"/>
        <v>0</v>
      </c>
      <c r="AE25" s="94">
        <f t="shared" si="17"/>
        <v>0</v>
      </c>
      <c r="AF25" s="94">
        <f t="shared" si="18"/>
        <v>0</v>
      </c>
      <c r="AH25" s="94">
        <f t="shared" si="19"/>
        <v>0</v>
      </c>
      <c r="AI25" s="94">
        <f t="shared" si="20"/>
        <v>0</v>
      </c>
      <c r="AJ25" s="94">
        <f t="shared" si="21"/>
        <v>0</v>
      </c>
      <c r="AK25" s="94">
        <f t="shared" si="22"/>
        <v>0</v>
      </c>
      <c r="AL25" s="94">
        <f t="shared" si="23"/>
        <v>0</v>
      </c>
      <c r="AN25" s="94">
        <f t="shared" si="24"/>
        <v>0</v>
      </c>
      <c r="AO25" s="94">
        <f t="shared" si="25"/>
        <v>0</v>
      </c>
      <c r="AP25" s="94">
        <f t="shared" si="26"/>
        <v>0</v>
      </c>
      <c r="AQ25" s="94">
        <f t="shared" si="27"/>
        <v>0</v>
      </c>
      <c r="AR25" s="94">
        <f t="shared" si="28"/>
        <v>0</v>
      </c>
      <c r="AT25" s="94">
        <f t="shared" si="29"/>
        <v>0</v>
      </c>
      <c r="AU25" s="94">
        <f t="shared" si="30"/>
        <v>0</v>
      </c>
      <c r="AV25" s="94">
        <f t="shared" si="31"/>
        <v>0</v>
      </c>
      <c r="AW25" s="94">
        <f t="shared" si="32"/>
        <v>0</v>
      </c>
      <c r="AX25" s="94">
        <f t="shared" si="33"/>
        <v>0</v>
      </c>
      <c r="AZ25" s="94">
        <f t="shared" si="34"/>
        <v>0</v>
      </c>
      <c r="BA25" s="94">
        <f t="shared" si="35"/>
        <v>0</v>
      </c>
      <c r="BB25" s="94">
        <f t="shared" si="36"/>
        <v>0</v>
      </c>
      <c r="BC25" s="94">
        <f t="shared" si="37"/>
        <v>0</v>
      </c>
      <c r="BD25" s="94">
        <f t="shared" si="38"/>
        <v>0</v>
      </c>
      <c r="BF25" s="94">
        <f t="shared" si="39"/>
        <v>0</v>
      </c>
      <c r="BG25" s="94">
        <f t="shared" si="40"/>
        <v>0</v>
      </c>
      <c r="BH25" s="94">
        <f t="shared" si="41"/>
        <v>0</v>
      </c>
      <c r="BI25" s="94">
        <f t="shared" si="42"/>
        <v>0</v>
      </c>
      <c r="BJ25" s="94">
        <f t="shared" si="43"/>
        <v>0</v>
      </c>
      <c r="BL25" s="94">
        <f t="shared" si="44"/>
        <v>0</v>
      </c>
      <c r="BM25" s="94">
        <f t="shared" si="45"/>
        <v>0</v>
      </c>
      <c r="BN25" s="94">
        <f t="shared" si="46"/>
        <v>0</v>
      </c>
      <c r="BO25" s="94">
        <f t="shared" si="47"/>
        <v>0</v>
      </c>
      <c r="BP25" s="94">
        <f t="shared" si="48"/>
        <v>0</v>
      </c>
      <c r="BR25" s="94">
        <f t="shared" si="49"/>
        <v>0</v>
      </c>
      <c r="BS25" s="94">
        <f t="shared" si="50"/>
        <v>0</v>
      </c>
      <c r="BT25" s="94">
        <f t="shared" si="51"/>
        <v>0</v>
      </c>
      <c r="BU25" s="94">
        <f t="shared" si="52"/>
        <v>0</v>
      </c>
      <c r="BV25" s="94">
        <f t="shared" si="53"/>
        <v>0</v>
      </c>
    </row>
    <row r="26" spans="2:74">
      <c r="G26" s="94">
        <f>IF('M1'!D26="StČ",1,IF('M1'!D26="SM",2,IF('M1'!D26="JČ",3,IF('M1'!D26="SČ",4,IF('M1'!D26="JM",5,IF('M1'!D26="VČ",6,IF('M1'!D26="Pha",7,IF('M1'!D26="ZČ",8,0))))))))</f>
        <v>1</v>
      </c>
      <c r="H26" s="94" t="str">
        <f>'M1'!V26</f>
        <v/>
      </c>
      <c r="I26" s="94">
        <f t="shared" si="13"/>
        <v>0</v>
      </c>
      <c r="K26" s="94">
        <f>IF('M2'!D26="StČ",1,IF('M2'!D26="SM",2,IF('M2'!D26="JČ",3,IF('M2'!D26="SČ",4,IF('M2'!D26="JM",5,IF('M2'!D26="VČ",6,IF('M2'!D26="Pha",7,IF('M2'!D26="ZČ",8,0))))))))</f>
        <v>0</v>
      </c>
      <c r="L26" s="98" t="str">
        <f>'M2'!V26</f>
        <v/>
      </c>
      <c r="M26" s="94">
        <f t="shared" si="8"/>
        <v>0</v>
      </c>
      <c r="O26" s="94">
        <f>IF('M3'!D26="StČ",1,IF('M3'!D26="SM",2,IF('M3'!D26="JČ",3,IF('M3'!D26="SČ",4,IF('M3'!D26="JM",5,IF('M3'!D26="VČ",6,IF('M3'!D26="Pha",7,IF('M3'!D26="ZČ",8,0))))))))</f>
        <v>0</v>
      </c>
      <c r="P26" s="98" t="str">
        <f>'M3'!V26</f>
        <v/>
      </c>
      <c r="Q26" s="94">
        <f t="shared" si="9"/>
        <v>0</v>
      </c>
      <c r="S26" s="94">
        <f>IF('M4'!D26="StČ",1,IF('M4'!D26="SM",2,IF('M4'!D26="JČ",3,IF('M4'!D26="SČ",4,IF('M4'!D26="JM",5,IF('M4'!D26="VČ",6,IF('M4'!D26="Pha",7,IF('M4'!D26="ZČ",8,0))))))))</f>
        <v>0</v>
      </c>
      <c r="T26" s="98" t="str">
        <f>'M4'!V26</f>
        <v/>
      </c>
      <c r="U26" s="94">
        <f t="shared" si="10"/>
        <v>0</v>
      </c>
      <c r="W26" s="94">
        <f>IF('M5'!D26="StČ",1,IF('M5'!D26="SM",2,IF('M5'!D26="JČ",3,IF('M5'!D26="SČ",4,IF('M5'!D26="JM",5,IF('M5'!D26="VČ",6,IF('M5'!D26="Pha",7,IF('M5'!D26="ZČ",8,0))))))))</f>
        <v>1</v>
      </c>
      <c r="X26" s="98" t="str">
        <f>'M5'!V26</f>
        <v/>
      </c>
      <c r="Y26" s="94">
        <f t="shared" si="11"/>
        <v>0</v>
      </c>
      <c r="AB26" s="94">
        <f t="shared" si="14"/>
        <v>0</v>
      </c>
      <c r="AC26" s="94">
        <f t="shared" si="15"/>
        <v>0</v>
      </c>
      <c r="AD26" s="94">
        <f t="shared" si="16"/>
        <v>0</v>
      </c>
      <c r="AE26" s="94">
        <f t="shared" si="17"/>
        <v>0</v>
      </c>
      <c r="AF26" s="94">
        <f t="shared" si="18"/>
        <v>0</v>
      </c>
      <c r="AH26" s="94">
        <f t="shared" si="19"/>
        <v>0</v>
      </c>
      <c r="AI26" s="94">
        <f t="shared" si="20"/>
        <v>0</v>
      </c>
      <c r="AJ26" s="94">
        <f t="shared" si="21"/>
        <v>0</v>
      </c>
      <c r="AK26" s="94">
        <f t="shared" si="22"/>
        <v>0</v>
      </c>
      <c r="AL26" s="94">
        <f t="shared" si="23"/>
        <v>0</v>
      </c>
      <c r="AN26" s="94">
        <f t="shared" si="24"/>
        <v>0</v>
      </c>
      <c r="AO26" s="94">
        <f t="shared" si="25"/>
        <v>0</v>
      </c>
      <c r="AP26" s="94">
        <f t="shared" si="26"/>
        <v>0</v>
      </c>
      <c r="AQ26" s="94">
        <f t="shared" si="27"/>
        <v>0</v>
      </c>
      <c r="AR26" s="94">
        <f t="shared" si="28"/>
        <v>0</v>
      </c>
      <c r="AT26" s="94">
        <f t="shared" si="29"/>
        <v>0</v>
      </c>
      <c r="AU26" s="94">
        <f t="shared" si="30"/>
        <v>0</v>
      </c>
      <c r="AV26" s="94">
        <f t="shared" si="31"/>
        <v>0</v>
      </c>
      <c r="AW26" s="94">
        <f t="shared" si="32"/>
        <v>0</v>
      </c>
      <c r="AX26" s="94">
        <f t="shared" si="33"/>
        <v>0</v>
      </c>
      <c r="AZ26" s="94">
        <f t="shared" si="34"/>
        <v>0</v>
      </c>
      <c r="BA26" s="94">
        <f t="shared" si="35"/>
        <v>0</v>
      </c>
      <c r="BB26" s="94">
        <f t="shared" si="36"/>
        <v>0</v>
      </c>
      <c r="BC26" s="94">
        <f t="shared" si="37"/>
        <v>0</v>
      </c>
      <c r="BD26" s="94">
        <f t="shared" si="38"/>
        <v>0</v>
      </c>
      <c r="BF26" s="94">
        <f t="shared" si="39"/>
        <v>0</v>
      </c>
      <c r="BG26" s="94">
        <f t="shared" si="40"/>
        <v>0</v>
      </c>
      <c r="BH26" s="94">
        <f t="shared" si="41"/>
        <v>0</v>
      </c>
      <c r="BI26" s="94">
        <f t="shared" si="42"/>
        <v>0</v>
      </c>
      <c r="BJ26" s="94">
        <f t="shared" si="43"/>
        <v>0</v>
      </c>
      <c r="BL26" s="94">
        <f t="shared" si="44"/>
        <v>0</v>
      </c>
      <c r="BM26" s="94">
        <f t="shared" si="45"/>
        <v>0</v>
      </c>
      <c r="BN26" s="94">
        <f t="shared" si="46"/>
        <v>0</v>
      </c>
      <c r="BO26" s="94">
        <f t="shared" si="47"/>
        <v>0</v>
      </c>
      <c r="BP26" s="94">
        <f t="shared" si="48"/>
        <v>0</v>
      </c>
      <c r="BR26" s="94">
        <f t="shared" si="49"/>
        <v>0</v>
      </c>
      <c r="BS26" s="94">
        <f t="shared" si="50"/>
        <v>0</v>
      </c>
      <c r="BT26" s="94">
        <f t="shared" si="51"/>
        <v>0</v>
      </c>
      <c r="BU26" s="94">
        <f t="shared" si="52"/>
        <v>0</v>
      </c>
      <c r="BV26" s="94">
        <f t="shared" si="53"/>
        <v>0</v>
      </c>
    </row>
    <row r="27" spans="2:74">
      <c r="G27" s="94">
        <f>IF('M1'!D27="StČ",1,IF('M1'!D27="SM",2,IF('M1'!D27="JČ",3,IF('M1'!D27="SČ",4,IF('M1'!D27="JM",5,IF('M1'!D27="VČ",6,IF('M1'!D27="Pha",7,IF('M1'!D27="ZČ",8,0))))))))</f>
        <v>1</v>
      </c>
      <c r="H27" s="94" t="str">
        <f>'M1'!V27</f>
        <v/>
      </c>
      <c r="I27" s="94">
        <f t="shared" si="13"/>
        <v>0</v>
      </c>
      <c r="K27" s="94">
        <f>IF('M2'!D27="StČ",1,IF('M2'!D27="SM",2,IF('M2'!D27="JČ",3,IF('M2'!D27="SČ",4,IF('M2'!D27="JM",5,IF('M2'!D27="VČ",6,IF('M2'!D27="Pha",7,IF('M2'!D27="ZČ",8,0))))))))</f>
        <v>0</v>
      </c>
      <c r="L27" s="98" t="str">
        <f>'M2'!V27</f>
        <v/>
      </c>
      <c r="M27" s="94">
        <f t="shared" si="8"/>
        <v>0</v>
      </c>
      <c r="O27" s="94">
        <f>IF('M3'!D27="StČ",1,IF('M3'!D27="SM",2,IF('M3'!D27="JČ",3,IF('M3'!D27="SČ",4,IF('M3'!D27="JM",5,IF('M3'!D27="VČ",6,IF('M3'!D27="Pha",7,IF('M3'!D27="ZČ",8,0))))))))</f>
        <v>0</v>
      </c>
      <c r="P27" s="98" t="str">
        <f>'M3'!V27</f>
        <v/>
      </c>
      <c r="Q27" s="94">
        <f t="shared" si="9"/>
        <v>0</v>
      </c>
      <c r="S27" s="94">
        <f>IF('M4'!D27="StČ",1,IF('M4'!D27="SM",2,IF('M4'!D27="JČ",3,IF('M4'!D27="SČ",4,IF('M4'!D27="JM",5,IF('M4'!D27="VČ",6,IF('M4'!D27="Pha",7,IF('M4'!D27="ZČ",8,0))))))))</f>
        <v>0</v>
      </c>
      <c r="T27" s="98" t="str">
        <f>'M4'!V27</f>
        <v/>
      </c>
      <c r="U27" s="94">
        <f t="shared" si="10"/>
        <v>0</v>
      </c>
      <c r="W27" s="94">
        <f>IF('M5'!D27="StČ",1,IF('M5'!D27="SM",2,IF('M5'!D27="JČ",3,IF('M5'!D27="SČ",4,IF('M5'!D27="JM",5,IF('M5'!D27="VČ",6,IF('M5'!D27="Pha",7,IF('M5'!D27="ZČ",8,0))))))))</f>
        <v>2</v>
      </c>
      <c r="X27" s="98" t="str">
        <f>'M5'!V27</f>
        <v/>
      </c>
      <c r="Y27" s="94">
        <f t="shared" si="11"/>
        <v>0</v>
      </c>
      <c r="AB27" s="94">
        <f t="shared" si="14"/>
        <v>0</v>
      </c>
      <c r="AC27" s="94">
        <f t="shared" si="15"/>
        <v>0</v>
      </c>
      <c r="AD27" s="94">
        <f t="shared" si="16"/>
        <v>0</v>
      </c>
      <c r="AE27" s="94">
        <f t="shared" si="17"/>
        <v>0</v>
      </c>
      <c r="AF27" s="94">
        <f t="shared" si="18"/>
        <v>0</v>
      </c>
      <c r="AH27" s="94">
        <f t="shared" si="19"/>
        <v>0</v>
      </c>
      <c r="AI27" s="94">
        <f t="shared" si="20"/>
        <v>0</v>
      </c>
      <c r="AJ27" s="94">
        <f t="shared" si="21"/>
        <v>0</v>
      </c>
      <c r="AK27" s="94">
        <f t="shared" si="22"/>
        <v>0</v>
      </c>
      <c r="AL27" s="94">
        <f t="shared" si="23"/>
        <v>0</v>
      </c>
      <c r="AN27" s="94">
        <f t="shared" si="24"/>
        <v>0</v>
      </c>
      <c r="AO27" s="94">
        <f t="shared" si="25"/>
        <v>0</v>
      </c>
      <c r="AP27" s="94">
        <f t="shared" si="26"/>
        <v>0</v>
      </c>
      <c r="AQ27" s="94">
        <f t="shared" si="27"/>
        <v>0</v>
      </c>
      <c r="AR27" s="94">
        <f t="shared" si="28"/>
        <v>0</v>
      </c>
      <c r="AT27" s="94">
        <f t="shared" si="29"/>
        <v>0</v>
      </c>
      <c r="AU27" s="94">
        <f t="shared" si="30"/>
        <v>0</v>
      </c>
      <c r="AV27" s="94">
        <f t="shared" si="31"/>
        <v>0</v>
      </c>
      <c r="AW27" s="94">
        <f t="shared" si="32"/>
        <v>0</v>
      </c>
      <c r="AX27" s="94">
        <f t="shared" si="33"/>
        <v>0</v>
      </c>
      <c r="AZ27" s="94">
        <f t="shared" si="34"/>
        <v>0</v>
      </c>
      <c r="BA27" s="94">
        <f t="shared" si="35"/>
        <v>0</v>
      </c>
      <c r="BB27" s="94">
        <f t="shared" si="36"/>
        <v>0</v>
      </c>
      <c r="BC27" s="94">
        <f t="shared" si="37"/>
        <v>0</v>
      </c>
      <c r="BD27" s="94">
        <f t="shared" si="38"/>
        <v>0</v>
      </c>
      <c r="BF27" s="94">
        <f t="shared" si="39"/>
        <v>0</v>
      </c>
      <c r="BG27" s="94">
        <f t="shared" si="40"/>
        <v>0</v>
      </c>
      <c r="BH27" s="94">
        <f t="shared" si="41"/>
        <v>0</v>
      </c>
      <c r="BI27" s="94">
        <f t="shared" si="42"/>
        <v>0</v>
      </c>
      <c r="BJ27" s="94">
        <f t="shared" si="43"/>
        <v>0</v>
      </c>
      <c r="BL27" s="94">
        <f t="shared" si="44"/>
        <v>0</v>
      </c>
      <c r="BM27" s="94">
        <f t="shared" si="45"/>
        <v>0</v>
      </c>
      <c r="BN27" s="94">
        <f t="shared" si="46"/>
        <v>0</v>
      </c>
      <c r="BO27" s="94">
        <f t="shared" si="47"/>
        <v>0</v>
      </c>
      <c r="BP27" s="94">
        <f t="shared" si="48"/>
        <v>0</v>
      </c>
      <c r="BR27" s="94">
        <f t="shared" si="49"/>
        <v>0</v>
      </c>
      <c r="BS27" s="94">
        <f t="shared" si="50"/>
        <v>0</v>
      </c>
      <c r="BT27" s="94">
        <f t="shared" si="51"/>
        <v>0</v>
      </c>
      <c r="BU27" s="94">
        <f t="shared" si="52"/>
        <v>0</v>
      </c>
      <c r="BV27" s="94">
        <f t="shared" si="53"/>
        <v>0</v>
      </c>
    </row>
    <row r="28" spans="2:74">
      <c r="G28" s="94">
        <f>IF('M1'!D28="StČ",1,IF('M1'!D28="SM",2,IF('M1'!D28="JČ",3,IF('M1'!D28="SČ",4,IF('M1'!D28="JM",5,IF('M1'!D28="VČ",6,IF('M1'!D28="Pha",7,IF('M1'!D28="ZČ",8,0))))))))</f>
        <v>1</v>
      </c>
      <c r="H28" s="94" t="str">
        <f>'M1'!V28</f>
        <v/>
      </c>
      <c r="I28" s="94">
        <f t="shared" si="13"/>
        <v>0</v>
      </c>
      <c r="K28" s="94">
        <f>IF('M2'!D28="StČ",1,IF('M2'!D28="SM",2,IF('M2'!D28="JČ",3,IF('M2'!D28="SČ",4,IF('M2'!D28="JM",5,IF('M2'!D28="VČ",6,IF('M2'!D28="Pha",7,IF('M2'!D28="ZČ",8,0))))))))</f>
        <v>0</v>
      </c>
      <c r="L28" s="98" t="str">
        <f>'M2'!V28</f>
        <v/>
      </c>
      <c r="M28" s="94">
        <f t="shared" si="8"/>
        <v>0</v>
      </c>
      <c r="O28" s="94">
        <f>IF('M3'!D28="StČ",1,IF('M3'!D28="SM",2,IF('M3'!D28="JČ",3,IF('M3'!D28="SČ",4,IF('M3'!D28="JM",5,IF('M3'!D28="VČ",6,IF('M3'!D28="Pha",7,IF('M3'!D28="ZČ",8,0))))))))</f>
        <v>0</v>
      </c>
      <c r="P28" s="98" t="str">
        <f>'M3'!V28</f>
        <v/>
      </c>
      <c r="Q28" s="94">
        <f t="shared" si="9"/>
        <v>0</v>
      </c>
      <c r="S28" s="94">
        <f>IF('M4'!D28="StČ",1,IF('M4'!D28="SM",2,IF('M4'!D28="JČ",3,IF('M4'!D28="SČ",4,IF('M4'!D28="JM",5,IF('M4'!D28="VČ",6,IF('M4'!D28="Pha",7,IF('M4'!D28="ZČ",8,0))))))))</f>
        <v>0</v>
      </c>
      <c r="T28" s="98" t="str">
        <f>'M4'!V28</f>
        <v/>
      </c>
      <c r="U28" s="94">
        <f t="shared" si="10"/>
        <v>0</v>
      </c>
      <c r="W28" s="94">
        <f>IF('M5'!D28="StČ",1,IF('M5'!D28="SM",2,IF('M5'!D28="JČ",3,IF('M5'!D28="SČ",4,IF('M5'!D28="JM",5,IF('M5'!D28="VČ",6,IF('M5'!D28="Pha",7,IF('M5'!D28="ZČ",8,0))))))))</f>
        <v>1</v>
      </c>
      <c r="X28" s="98" t="str">
        <f>'M5'!V28</f>
        <v/>
      </c>
      <c r="Y28" s="94">
        <f t="shared" si="11"/>
        <v>0</v>
      </c>
      <c r="AB28" s="94">
        <f t="shared" si="14"/>
        <v>0</v>
      </c>
      <c r="AC28" s="94">
        <f t="shared" si="15"/>
        <v>0</v>
      </c>
      <c r="AD28" s="94">
        <f t="shared" si="16"/>
        <v>0</v>
      </c>
      <c r="AE28" s="94">
        <f t="shared" si="17"/>
        <v>0</v>
      </c>
      <c r="AF28" s="94">
        <f t="shared" si="18"/>
        <v>0</v>
      </c>
      <c r="AH28" s="94">
        <f t="shared" si="19"/>
        <v>0</v>
      </c>
      <c r="AI28" s="94">
        <f t="shared" si="20"/>
        <v>0</v>
      </c>
      <c r="AJ28" s="94">
        <f t="shared" si="21"/>
        <v>0</v>
      </c>
      <c r="AK28" s="94">
        <f t="shared" si="22"/>
        <v>0</v>
      </c>
      <c r="AL28" s="94">
        <f t="shared" si="23"/>
        <v>0</v>
      </c>
      <c r="AN28" s="94">
        <f t="shared" si="24"/>
        <v>0</v>
      </c>
      <c r="AO28" s="94">
        <f t="shared" si="25"/>
        <v>0</v>
      </c>
      <c r="AP28" s="94">
        <f t="shared" si="26"/>
        <v>0</v>
      </c>
      <c r="AQ28" s="94">
        <f t="shared" si="27"/>
        <v>0</v>
      </c>
      <c r="AR28" s="94">
        <f t="shared" si="28"/>
        <v>0</v>
      </c>
      <c r="AT28" s="94">
        <f t="shared" si="29"/>
        <v>0</v>
      </c>
      <c r="AU28" s="94">
        <f t="shared" si="30"/>
        <v>0</v>
      </c>
      <c r="AV28" s="94">
        <f t="shared" si="31"/>
        <v>0</v>
      </c>
      <c r="AW28" s="94">
        <f t="shared" si="32"/>
        <v>0</v>
      </c>
      <c r="AX28" s="94">
        <f t="shared" si="33"/>
        <v>0</v>
      </c>
      <c r="AZ28" s="94">
        <f t="shared" si="34"/>
        <v>0</v>
      </c>
      <c r="BA28" s="94">
        <f t="shared" si="35"/>
        <v>0</v>
      </c>
      <c r="BB28" s="94">
        <f t="shared" si="36"/>
        <v>0</v>
      </c>
      <c r="BC28" s="94">
        <f t="shared" si="37"/>
        <v>0</v>
      </c>
      <c r="BD28" s="94">
        <f t="shared" si="38"/>
        <v>0</v>
      </c>
      <c r="BF28" s="94">
        <f t="shared" si="39"/>
        <v>0</v>
      </c>
      <c r="BG28" s="94">
        <f t="shared" si="40"/>
        <v>0</v>
      </c>
      <c r="BH28" s="94">
        <f t="shared" si="41"/>
        <v>0</v>
      </c>
      <c r="BI28" s="94">
        <f t="shared" si="42"/>
        <v>0</v>
      </c>
      <c r="BJ28" s="94">
        <f t="shared" si="43"/>
        <v>0</v>
      </c>
      <c r="BL28" s="94">
        <f t="shared" si="44"/>
        <v>0</v>
      </c>
      <c r="BM28" s="94">
        <f t="shared" si="45"/>
        <v>0</v>
      </c>
      <c r="BN28" s="94">
        <f t="shared" si="46"/>
        <v>0</v>
      </c>
      <c r="BO28" s="94">
        <f t="shared" si="47"/>
        <v>0</v>
      </c>
      <c r="BP28" s="94">
        <f t="shared" si="48"/>
        <v>0</v>
      </c>
      <c r="BR28" s="94">
        <f t="shared" si="49"/>
        <v>0</v>
      </c>
      <c r="BS28" s="94">
        <f t="shared" si="50"/>
        <v>0</v>
      </c>
      <c r="BT28" s="94">
        <f t="shared" si="51"/>
        <v>0</v>
      </c>
      <c r="BU28" s="94">
        <f t="shared" si="52"/>
        <v>0</v>
      </c>
      <c r="BV28" s="94">
        <f t="shared" si="53"/>
        <v>0</v>
      </c>
    </row>
    <row r="29" spans="2:74">
      <c r="G29" s="94">
        <f>IF('M1'!D29="StČ",1,IF('M1'!D29="SM",2,IF('M1'!D29="JČ",3,IF('M1'!D29="SČ",4,IF('M1'!D29="JM",5,IF('M1'!D29="VČ",6,IF('M1'!D29="Pha",7,IF('M1'!D29="ZČ",8,0))))))))</f>
        <v>1</v>
      </c>
      <c r="H29" s="94" t="str">
        <f>'M1'!V29</f>
        <v/>
      </c>
      <c r="I29" s="94">
        <f t="shared" si="13"/>
        <v>0</v>
      </c>
      <c r="K29" s="94">
        <f>IF('M2'!D29="StČ",1,IF('M2'!D29="SM",2,IF('M2'!D29="JČ",3,IF('M2'!D29="SČ",4,IF('M2'!D29="JM",5,IF('M2'!D29="VČ",6,IF('M2'!D29="Pha",7,IF('M2'!D29="ZČ",8,0))))))))</f>
        <v>0</v>
      </c>
      <c r="L29" s="98" t="str">
        <f>'M2'!V29</f>
        <v/>
      </c>
      <c r="M29" s="94">
        <f t="shared" si="8"/>
        <v>0</v>
      </c>
      <c r="O29" s="94">
        <f>IF('M3'!D29="StČ",1,IF('M3'!D29="SM",2,IF('M3'!D29="JČ",3,IF('M3'!D29="SČ",4,IF('M3'!D29="JM",5,IF('M3'!D29="VČ",6,IF('M3'!D29="Pha",7,IF('M3'!D29="ZČ",8,0))))))))</f>
        <v>0</v>
      </c>
      <c r="P29" s="98" t="str">
        <f>'M3'!V29</f>
        <v/>
      </c>
      <c r="Q29" s="94">
        <f t="shared" si="9"/>
        <v>0</v>
      </c>
      <c r="S29" s="94">
        <f>IF('M4'!D29="StČ",1,IF('M4'!D29="SM",2,IF('M4'!D29="JČ",3,IF('M4'!D29="SČ",4,IF('M4'!D29="JM",5,IF('M4'!D29="VČ",6,IF('M4'!D29="Pha",7,IF('M4'!D29="ZČ",8,0))))))))</f>
        <v>0</v>
      </c>
      <c r="T29" s="98" t="str">
        <f>'M4'!V29</f>
        <v/>
      </c>
      <c r="U29" s="94">
        <f t="shared" si="10"/>
        <v>0</v>
      </c>
      <c r="W29" s="94">
        <f>IF('M5'!D29="StČ",1,IF('M5'!D29="SM",2,IF('M5'!D29="JČ",3,IF('M5'!D29="SČ",4,IF('M5'!D29="JM",5,IF('M5'!D29="VČ",6,IF('M5'!D29="Pha",7,IF('M5'!D29="ZČ",8,0))))))))</f>
        <v>2</v>
      </c>
      <c r="X29" s="98" t="str">
        <f>'M5'!V29</f>
        <v/>
      </c>
      <c r="Y29" s="94">
        <f t="shared" si="11"/>
        <v>0</v>
      </c>
      <c r="AB29" s="94">
        <f t="shared" si="14"/>
        <v>0</v>
      </c>
      <c r="AC29" s="94">
        <f t="shared" si="15"/>
        <v>0</v>
      </c>
      <c r="AD29" s="94">
        <f t="shared" si="16"/>
        <v>0</v>
      </c>
      <c r="AE29" s="94">
        <f t="shared" si="17"/>
        <v>0</v>
      </c>
      <c r="AF29" s="94">
        <f t="shared" si="18"/>
        <v>0</v>
      </c>
      <c r="AH29" s="94">
        <f t="shared" si="19"/>
        <v>0</v>
      </c>
      <c r="AI29" s="94">
        <f t="shared" si="20"/>
        <v>0</v>
      </c>
      <c r="AJ29" s="94">
        <f t="shared" si="21"/>
        <v>0</v>
      </c>
      <c r="AK29" s="94">
        <f t="shared" si="22"/>
        <v>0</v>
      </c>
      <c r="AL29" s="94">
        <f t="shared" si="23"/>
        <v>0</v>
      </c>
      <c r="AN29" s="94">
        <f t="shared" si="24"/>
        <v>0</v>
      </c>
      <c r="AO29" s="94">
        <f t="shared" si="25"/>
        <v>0</v>
      </c>
      <c r="AP29" s="94">
        <f t="shared" si="26"/>
        <v>0</v>
      </c>
      <c r="AQ29" s="94">
        <f t="shared" si="27"/>
        <v>0</v>
      </c>
      <c r="AR29" s="94">
        <f t="shared" si="28"/>
        <v>0</v>
      </c>
      <c r="AT29" s="94">
        <f t="shared" si="29"/>
        <v>0</v>
      </c>
      <c r="AU29" s="94">
        <f t="shared" si="30"/>
        <v>0</v>
      </c>
      <c r="AV29" s="94">
        <f t="shared" si="31"/>
        <v>0</v>
      </c>
      <c r="AW29" s="94">
        <f t="shared" si="32"/>
        <v>0</v>
      </c>
      <c r="AX29" s="94">
        <f t="shared" si="33"/>
        <v>0</v>
      </c>
      <c r="AZ29" s="94">
        <f t="shared" si="34"/>
        <v>0</v>
      </c>
      <c r="BA29" s="94">
        <f t="shared" si="35"/>
        <v>0</v>
      </c>
      <c r="BB29" s="94">
        <f t="shared" si="36"/>
        <v>0</v>
      </c>
      <c r="BC29" s="94">
        <f t="shared" si="37"/>
        <v>0</v>
      </c>
      <c r="BD29" s="94">
        <f t="shared" si="38"/>
        <v>0</v>
      </c>
      <c r="BF29" s="94">
        <f t="shared" si="39"/>
        <v>0</v>
      </c>
      <c r="BG29" s="94">
        <f t="shared" si="40"/>
        <v>0</v>
      </c>
      <c r="BH29" s="94">
        <f t="shared" si="41"/>
        <v>0</v>
      </c>
      <c r="BI29" s="94">
        <f t="shared" si="42"/>
        <v>0</v>
      </c>
      <c r="BJ29" s="94">
        <f t="shared" si="43"/>
        <v>0</v>
      </c>
      <c r="BL29" s="94">
        <f t="shared" si="44"/>
        <v>0</v>
      </c>
      <c r="BM29" s="94">
        <f t="shared" si="45"/>
        <v>0</v>
      </c>
      <c r="BN29" s="94">
        <f t="shared" si="46"/>
        <v>0</v>
      </c>
      <c r="BO29" s="94">
        <f t="shared" si="47"/>
        <v>0</v>
      </c>
      <c r="BP29" s="94">
        <f t="shared" si="48"/>
        <v>0</v>
      </c>
      <c r="BR29" s="94">
        <f t="shared" si="49"/>
        <v>0</v>
      </c>
      <c r="BS29" s="94">
        <f t="shared" si="50"/>
        <v>0</v>
      </c>
      <c r="BT29" s="94">
        <f t="shared" si="51"/>
        <v>0</v>
      </c>
      <c r="BU29" s="94">
        <f t="shared" si="52"/>
        <v>0</v>
      </c>
      <c r="BV29" s="94">
        <f t="shared" si="53"/>
        <v>0</v>
      </c>
    </row>
    <row r="30" spans="2:74">
      <c r="G30" s="94">
        <f>IF('M1'!D30="StČ",1,IF('M1'!D30="SM",2,IF('M1'!D30="JČ",3,IF('M1'!D30="SČ",4,IF('M1'!D30="JM",5,IF('M1'!D30="VČ",6,IF('M1'!D30="Pha",7,IF('M1'!D30="ZČ",8,0))))))))</f>
        <v>4</v>
      </c>
      <c r="H30" s="94" t="str">
        <f>'M1'!V30</f>
        <v/>
      </c>
      <c r="I30" s="94">
        <f t="shared" si="13"/>
        <v>0</v>
      </c>
      <c r="K30" s="94">
        <f>IF('M2'!D30="StČ",1,IF('M2'!D30="SM",2,IF('M2'!D30="JČ",3,IF('M2'!D30="SČ",4,IF('M2'!D30="JM",5,IF('M2'!D30="VČ",6,IF('M2'!D30="Pha",7,IF('M2'!D30="ZČ",8,0))))))))</f>
        <v>0</v>
      </c>
      <c r="L30" s="98" t="str">
        <f>'M2'!V30</f>
        <v/>
      </c>
      <c r="M30" s="94">
        <f t="shared" si="8"/>
        <v>0</v>
      </c>
      <c r="O30" s="94">
        <f>IF('M3'!D30="StČ",1,IF('M3'!D30="SM",2,IF('M3'!D30="JČ",3,IF('M3'!D30="SČ",4,IF('M3'!D30="JM",5,IF('M3'!D30="VČ",6,IF('M3'!D30="Pha",7,IF('M3'!D30="ZČ",8,0))))))))</f>
        <v>0</v>
      </c>
      <c r="P30" s="98" t="str">
        <f>'M3'!V30</f>
        <v/>
      </c>
      <c r="Q30" s="94">
        <f t="shared" si="9"/>
        <v>0</v>
      </c>
      <c r="S30" s="94">
        <f>IF('M4'!D30="StČ",1,IF('M4'!D30="SM",2,IF('M4'!D30="JČ",3,IF('M4'!D30="SČ",4,IF('M4'!D30="JM",5,IF('M4'!D30="VČ",6,IF('M4'!D30="Pha",7,IF('M4'!D30="ZČ",8,0))))))))</f>
        <v>0</v>
      </c>
      <c r="T30" s="98" t="str">
        <f>'M4'!V30</f>
        <v/>
      </c>
      <c r="U30" s="94">
        <f t="shared" si="10"/>
        <v>0</v>
      </c>
      <c r="W30" s="94">
        <f>IF('M5'!D30="StČ",1,IF('M5'!D30="SM",2,IF('M5'!D30="JČ",3,IF('M5'!D30="SČ",4,IF('M5'!D30="JM",5,IF('M5'!D30="VČ",6,IF('M5'!D30="Pha",7,IF('M5'!D30="ZČ",8,0))))))))</f>
        <v>1</v>
      </c>
      <c r="X30" s="98" t="str">
        <f>'M5'!V30</f>
        <v/>
      </c>
      <c r="Y30" s="94">
        <f t="shared" si="11"/>
        <v>0</v>
      </c>
      <c r="AB30" s="94">
        <f t="shared" si="14"/>
        <v>0</v>
      </c>
      <c r="AC30" s="94">
        <f t="shared" si="15"/>
        <v>0</v>
      </c>
      <c r="AD30" s="94">
        <f t="shared" si="16"/>
        <v>0</v>
      </c>
      <c r="AE30" s="94">
        <f t="shared" si="17"/>
        <v>0</v>
      </c>
      <c r="AF30" s="94">
        <f t="shared" si="18"/>
        <v>0</v>
      </c>
      <c r="AH30" s="94">
        <f t="shared" si="19"/>
        <v>0</v>
      </c>
      <c r="AI30" s="94">
        <f t="shared" si="20"/>
        <v>0</v>
      </c>
      <c r="AJ30" s="94">
        <f t="shared" si="21"/>
        <v>0</v>
      </c>
      <c r="AK30" s="94">
        <f t="shared" si="22"/>
        <v>0</v>
      </c>
      <c r="AL30" s="94">
        <f t="shared" si="23"/>
        <v>0</v>
      </c>
      <c r="AN30" s="94">
        <f t="shared" si="24"/>
        <v>0</v>
      </c>
      <c r="AO30" s="94">
        <f t="shared" si="25"/>
        <v>0</v>
      </c>
      <c r="AP30" s="94">
        <f t="shared" si="26"/>
        <v>0</v>
      </c>
      <c r="AQ30" s="94">
        <f t="shared" si="27"/>
        <v>0</v>
      </c>
      <c r="AR30" s="94">
        <f t="shared" si="28"/>
        <v>0</v>
      </c>
      <c r="AT30" s="94">
        <f t="shared" si="29"/>
        <v>0</v>
      </c>
      <c r="AU30" s="94">
        <f t="shared" si="30"/>
        <v>0</v>
      </c>
      <c r="AV30" s="94">
        <f t="shared" si="31"/>
        <v>0</v>
      </c>
      <c r="AW30" s="94">
        <f t="shared" si="32"/>
        <v>0</v>
      </c>
      <c r="AX30" s="94">
        <f t="shared" si="33"/>
        <v>0</v>
      </c>
      <c r="AZ30" s="94">
        <f t="shared" si="34"/>
        <v>0</v>
      </c>
      <c r="BA30" s="94">
        <f t="shared" si="35"/>
        <v>0</v>
      </c>
      <c r="BB30" s="94">
        <f t="shared" si="36"/>
        <v>0</v>
      </c>
      <c r="BC30" s="94">
        <f t="shared" si="37"/>
        <v>0</v>
      </c>
      <c r="BD30" s="94">
        <f t="shared" si="38"/>
        <v>0</v>
      </c>
      <c r="BF30" s="94">
        <f t="shared" si="39"/>
        <v>0</v>
      </c>
      <c r="BG30" s="94">
        <f t="shared" si="40"/>
        <v>0</v>
      </c>
      <c r="BH30" s="94">
        <f t="shared" si="41"/>
        <v>0</v>
      </c>
      <c r="BI30" s="94">
        <f t="shared" si="42"/>
        <v>0</v>
      </c>
      <c r="BJ30" s="94">
        <f t="shared" si="43"/>
        <v>0</v>
      </c>
      <c r="BL30" s="94">
        <f t="shared" si="44"/>
        <v>0</v>
      </c>
      <c r="BM30" s="94">
        <f t="shared" si="45"/>
        <v>0</v>
      </c>
      <c r="BN30" s="94">
        <f t="shared" si="46"/>
        <v>0</v>
      </c>
      <c r="BO30" s="94">
        <f t="shared" si="47"/>
        <v>0</v>
      </c>
      <c r="BP30" s="94">
        <f t="shared" si="48"/>
        <v>0</v>
      </c>
      <c r="BR30" s="94">
        <f t="shared" si="49"/>
        <v>0</v>
      </c>
      <c r="BS30" s="94">
        <f t="shared" si="50"/>
        <v>0</v>
      </c>
      <c r="BT30" s="94">
        <f t="shared" si="51"/>
        <v>0</v>
      </c>
      <c r="BU30" s="94">
        <f t="shared" si="52"/>
        <v>0</v>
      </c>
      <c r="BV30" s="94">
        <f t="shared" si="53"/>
        <v>0</v>
      </c>
    </row>
    <row r="31" spans="2:74">
      <c r="G31" s="94">
        <f>IF('M1'!D31="StČ",1,IF('M1'!D31="SM",2,IF('M1'!D31="JČ",3,IF('M1'!D31="SČ",4,IF('M1'!D31="JM",5,IF('M1'!D31="VČ",6,IF('M1'!D31="Pha",7,IF('M1'!D31="ZČ",8,0))))))))</f>
        <v>4</v>
      </c>
      <c r="H31" s="94" t="str">
        <f>'M1'!V31</f>
        <v/>
      </c>
      <c r="I31" s="94">
        <f t="shared" ref="I31:I40" si="55">IF(H31=1,32,IF(H31=2,16,IF(H31=3,8,IF(H31=4,4,IF(H31=5,2,IF(H31=6,1,0))))))</f>
        <v>0</v>
      </c>
      <c r="W31" s="94">
        <f>IF('M5'!D31="StČ",1,IF('M5'!D31="SM",2,IF('M5'!D31="JČ",3,IF('M5'!D31="SČ",4,IF('M5'!D31="JM",5,IF('M5'!D31="VČ",6,IF('M5'!D31="Pha",7,IF('M5'!D31="ZČ",8,0))))))))</f>
        <v>2</v>
      </c>
      <c r="X31" s="98" t="str">
        <f>'M5'!V31</f>
        <v/>
      </c>
      <c r="Y31" s="94">
        <f t="shared" si="11"/>
        <v>0</v>
      </c>
      <c r="AB31" s="94">
        <f t="shared" si="14"/>
        <v>0</v>
      </c>
      <c r="AF31" s="94">
        <f t="shared" si="18"/>
        <v>0</v>
      </c>
      <c r="AH31" s="94">
        <f t="shared" si="19"/>
        <v>0</v>
      </c>
      <c r="AL31" s="94">
        <f t="shared" si="23"/>
        <v>0</v>
      </c>
      <c r="AN31" s="94">
        <f t="shared" si="24"/>
        <v>0</v>
      </c>
      <c r="AR31" s="94">
        <f t="shared" si="28"/>
        <v>0</v>
      </c>
      <c r="AT31" s="94">
        <f t="shared" si="29"/>
        <v>0</v>
      </c>
      <c r="AX31" s="94">
        <f t="shared" si="33"/>
        <v>0</v>
      </c>
      <c r="AZ31" s="94">
        <f t="shared" si="34"/>
        <v>0</v>
      </c>
      <c r="BD31" s="94">
        <f t="shared" si="38"/>
        <v>0</v>
      </c>
      <c r="BF31" s="94">
        <f t="shared" si="39"/>
        <v>0</v>
      </c>
      <c r="BJ31" s="94">
        <f t="shared" si="43"/>
        <v>0</v>
      </c>
      <c r="BL31" s="94">
        <f t="shared" si="44"/>
        <v>0</v>
      </c>
      <c r="BP31" s="94">
        <f t="shared" si="48"/>
        <v>0</v>
      </c>
      <c r="BR31" s="94">
        <f t="shared" si="49"/>
        <v>0</v>
      </c>
      <c r="BV31" s="94">
        <f t="shared" si="53"/>
        <v>0</v>
      </c>
    </row>
    <row r="32" spans="2:74">
      <c r="G32" s="94">
        <f>IF('M1'!D32="StČ",1,IF('M1'!D32="SM",2,IF('M1'!D32="JČ",3,IF('M1'!D32="SČ",4,IF('M1'!D32="JM",5,IF('M1'!D32="VČ",6,IF('M1'!D32="Pha",7,IF('M1'!D32="ZČ",8,0))))))))</f>
        <v>5</v>
      </c>
      <c r="H32" s="94" t="str">
        <f>'M1'!V32</f>
        <v/>
      </c>
      <c r="I32" s="94">
        <f t="shared" si="55"/>
        <v>0</v>
      </c>
      <c r="W32" s="94">
        <f>IF('M5'!D32="StČ",1,IF('M5'!D32="SM",2,IF('M5'!D32="JČ",3,IF('M5'!D32="SČ",4,IF('M5'!D32="JM",5,IF('M5'!D32="VČ",6,IF('M5'!D32="Pha",7,IF('M5'!D32="ZČ",8,0))))))))</f>
        <v>2</v>
      </c>
      <c r="X32" s="98" t="str">
        <f>'M5'!V32</f>
        <v/>
      </c>
      <c r="Y32" s="94">
        <f t="shared" si="11"/>
        <v>0</v>
      </c>
      <c r="AB32" s="94">
        <f t="shared" si="14"/>
        <v>0</v>
      </c>
      <c r="AF32" s="94">
        <f t="shared" si="18"/>
        <v>0</v>
      </c>
      <c r="AH32" s="94">
        <f t="shared" si="19"/>
        <v>0</v>
      </c>
      <c r="AL32" s="94">
        <f t="shared" si="23"/>
        <v>0</v>
      </c>
      <c r="AN32" s="94">
        <f t="shared" si="24"/>
        <v>0</v>
      </c>
      <c r="AR32" s="94">
        <f t="shared" si="28"/>
        <v>0</v>
      </c>
      <c r="AT32" s="94">
        <f t="shared" si="29"/>
        <v>0</v>
      </c>
      <c r="AX32" s="94">
        <f>IF(W32=4,Y32,0)</f>
        <v>0</v>
      </c>
      <c r="AZ32" s="94">
        <f t="shared" si="34"/>
        <v>0</v>
      </c>
      <c r="BD32" s="94">
        <f t="shared" si="38"/>
        <v>0</v>
      </c>
      <c r="BF32" s="94">
        <f t="shared" si="39"/>
        <v>0</v>
      </c>
      <c r="BJ32" s="94">
        <f t="shared" si="43"/>
        <v>0</v>
      </c>
      <c r="BL32" s="94">
        <f t="shared" si="44"/>
        <v>0</v>
      </c>
      <c r="BP32" s="94">
        <f t="shared" si="48"/>
        <v>0</v>
      </c>
      <c r="BR32" s="94">
        <f t="shared" si="49"/>
        <v>0</v>
      </c>
      <c r="BV32" s="94">
        <f t="shared" si="53"/>
        <v>0</v>
      </c>
    </row>
    <row r="33" spans="7:74">
      <c r="G33" s="94">
        <f>IF('M1'!D33="StČ",1,IF('M1'!D33="SM",2,IF('M1'!D33="JČ",3,IF('M1'!D33="SČ",4,IF('M1'!D33="JM",5,IF('M1'!D33="VČ",6,IF('M1'!D33="Pha",7,IF('M1'!D33="ZČ",8,0))))))))</f>
        <v>5</v>
      </c>
      <c r="H33" s="94" t="str">
        <f>'M1'!V33</f>
        <v/>
      </c>
      <c r="I33" s="94">
        <f t="shared" si="55"/>
        <v>0</v>
      </c>
      <c r="W33" s="94">
        <f>IF('M5'!D33="StČ",1,IF('M5'!D33="SM",2,IF('M5'!D33="JČ",3,IF('M5'!D33="SČ",4,IF('M5'!D33="JM",5,IF('M5'!D33="VČ",6,IF('M5'!D33="Pha",7,IF('M5'!D33="ZČ",8,0))))))))</f>
        <v>2</v>
      </c>
      <c r="X33" s="98" t="str">
        <f>'M5'!V33</f>
        <v/>
      </c>
      <c r="Y33" s="94">
        <f t="shared" si="11"/>
        <v>0</v>
      </c>
      <c r="AB33" s="94">
        <f t="shared" si="14"/>
        <v>0</v>
      </c>
      <c r="AF33" s="94">
        <f t="shared" si="18"/>
        <v>0</v>
      </c>
      <c r="AH33" s="94">
        <f t="shared" si="19"/>
        <v>0</v>
      </c>
      <c r="AL33" s="94">
        <f t="shared" si="23"/>
        <v>0</v>
      </c>
      <c r="AN33" s="94">
        <f t="shared" si="24"/>
        <v>0</v>
      </c>
      <c r="AR33" s="94">
        <f t="shared" si="28"/>
        <v>0</v>
      </c>
      <c r="AT33" s="94">
        <f t="shared" si="29"/>
        <v>0</v>
      </c>
      <c r="AX33" s="94">
        <f t="shared" si="33"/>
        <v>0</v>
      </c>
      <c r="AZ33" s="94">
        <f t="shared" si="34"/>
        <v>0</v>
      </c>
      <c r="BD33" s="94">
        <f t="shared" si="38"/>
        <v>0</v>
      </c>
      <c r="BF33" s="94">
        <f t="shared" si="39"/>
        <v>0</v>
      </c>
      <c r="BJ33" s="94">
        <f t="shared" si="43"/>
        <v>0</v>
      </c>
      <c r="BL33" s="94">
        <f t="shared" si="44"/>
        <v>0</v>
      </c>
      <c r="BP33" s="94">
        <f t="shared" si="48"/>
        <v>0</v>
      </c>
      <c r="BR33" s="94">
        <f t="shared" si="49"/>
        <v>0</v>
      </c>
      <c r="BV33" s="94">
        <f t="shared" si="53"/>
        <v>0</v>
      </c>
    </row>
    <row r="34" spans="7:74">
      <c r="G34" s="94">
        <f>IF('M1'!D34="StČ",1,IF('M1'!D34="SM",2,IF('M1'!D34="JČ",3,IF('M1'!D34="SČ",4,IF('M1'!D34="JM",5,IF('M1'!D34="VČ",6,IF('M1'!D34="Pha",7,IF('M1'!D34="ZČ",8,0))))))))</f>
        <v>7</v>
      </c>
      <c r="H34" s="94" t="str">
        <f>'M1'!V34</f>
        <v/>
      </c>
      <c r="I34" s="94">
        <f t="shared" si="55"/>
        <v>0</v>
      </c>
      <c r="W34" s="94">
        <f>IF('M5'!D34="StČ",1,IF('M5'!D34="SM",2,IF('M5'!D34="JČ",3,IF('M5'!D34="SČ",4,IF('M5'!D34="JM",5,IF('M5'!D34="VČ",6,IF('M5'!D34="Pha",7,IF('M5'!D34="ZČ",8,0))))))))</f>
        <v>5</v>
      </c>
      <c r="X34" s="98" t="str">
        <f>'M5'!V34</f>
        <v/>
      </c>
      <c r="Y34" s="94">
        <f t="shared" si="11"/>
        <v>0</v>
      </c>
      <c r="AB34" s="94">
        <f t="shared" si="14"/>
        <v>0</v>
      </c>
      <c r="AF34" s="94">
        <f t="shared" si="18"/>
        <v>0</v>
      </c>
      <c r="AH34" s="94">
        <f t="shared" si="19"/>
        <v>0</v>
      </c>
      <c r="AL34" s="94">
        <f t="shared" si="23"/>
        <v>0</v>
      </c>
      <c r="AN34" s="94">
        <f t="shared" si="24"/>
        <v>0</v>
      </c>
      <c r="AR34" s="94">
        <f t="shared" si="28"/>
        <v>0</v>
      </c>
      <c r="AT34" s="94">
        <f t="shared" si="29"/>
        <v>0</v>
      </c>
      <c r="AX34" s="94">
        <f t="shared" si="33"/>
        <v>0</v>
      </c>
      <c r="AZ34" s="94">
        <f t="shared" si="34"/>
        <v>0</v>
      </c>
      <c r="BD34" s="94">
        <f t="shared" si="38"/>
        <v>0</v>
      </c>
      <c r="BF34" s="94">
        <f t="shared" si="39"/>
        <v>0</v>
      </c>
      <c r="BJ34" s="94">
        <f t="shared" si="43"/>
        <v>0</v>
      </c>
      <c r="BL34" s="94">
        <f t="shared" si="44"/>
        <v>0</v>
      </c>
      <c r="BP34" s="94">
        <f t="shared" si="48"/>
        <v>0</v>
      </c>
      <c r="BR34" s="94">
        <f t="shared" si="49"/>
        <v>0</v>
      </c>
      <c r="BV34" s="94">
        <f t="shared" si="53"/>
        <v>0</v>
      </c>
    </row>
    <row r="35" spans="7:74">
      <c r="G35" s="94">
        <f>IF('M1'!D35="StČ",1,IF('M1'!D35="SM",2,IF('M1'!D35="JČ",3,IF('M1'!D35="SČ",4,IF('M1'!D35="JM",5,IF('M1'!D35="VČ",6,IF('M1'!D35="Pha",7,IF('M1'!D35="ZČ",8,0))))))))</f>
        <v>7</v>
      </c>
      <c r="H35" s="94" t="str">
        <f>'M1'!V35</f>
        <v/>
      </c>
      <c r="I35" s="94">
        <f t="shared" si="55"/>
        <v>0</v>
      </c>
      <c r="W35" s="94">
        <f>IF('M5'!D35="StČ",1,IF('M5'!D35="SM",2,IF('M5'!D35="JČ",3,IF('M5'!D35="SČ",4,IF('M5'!D35="JM",5,IF('M5'!D35="VČ",6,IF('M5'!D35="Pha",7,IF('M5'!D35="ZČ",8,0))))))))</f>
        <v>7</v>
      </c>
      <c r="X35" s="98" t="str">
        <f>'M5'!V35</f>
        <v/>
      </c>
      <c r="Y35" s="94">
        <f t="shared" si="11"/>
        <v>0</v>
      </c>
      <c r="AB35" s="94">
        <f t="shared" si="14"/>
        <v>0</v>
      </c>
      <c r="AF35" s="94">
        <f t="shared" si="18"/>
        <v>0</v>
      </c>
      <c r="AH35" s="94">
        <f t="shared" si="19"/>
        <v>0</v>
      </c>
      <c r="AL35" s="94">
        <f t="shared" si="23"/>
        <v>0</v>
      </c>
      <c r="AN35" s="94">
        <f t="shared" si="24"/>
        <v>0</v>
      </c>
      <c r="AR35" s="94">
        <f t="shared" si="28"/>
        <v>0</v>
      </c>
      <c r="AT35" s="94">
        <f t="shared" si="29"/>
        <v>0</v>
      </c>
      <c r="AX35" s="94">
        <f t="shared" si="33"/>
        <v>0</v>
      </c>
      <c r="AZ35" s="94">
        <f t="shared" si="34"/>
        <v>0</v>
      </c>
      <c r="BD35" s="94">
        <f t="shared" si="38"/>
        <v>0</v>
      </c>
      <c r="BF35" s="94">
        <f t="shared" si="39"/>
        <v>0</v>
      </c>
      <c r="BJ35" s="94">
        <f t="shared" si="43"/>
        <v>0</v>
      </c>
      <c r="BL35" s="94">
        <f t="shared" si="44"/>
        <v>0</v>
      </c>
      <c r="BP35" s="94">
        <f t="shared" si="48"/>
        <v>0</v>
      </c>
      <c r="BR35" s="94">
        <f t="shared" si="49"/>
        <v>0</v>
      </c>
      <c r="BV35" s="94">
        <f t="shared" si="53"/>
        <v>0</v>
      </c>
    </row>
    <row r="36" spans="7:74">
      <c r="G36" s="94">
        <f>IF('M1'!D36="StČ",1,IF('M1'!D36="SM",2,IF('M1'!D36="JČ",3,IF('M1'!D36="SČ",4,IF('M1'!D36="JM",5,IF('M1'!D36="VČ",6,IF('M1'!D36="Pha",7,IF('M1'!D36="ZČ",8,0))))))))</f>
        <v>4</v>
      </c>
      <c r="H36" s="94" t="str">
        <f>'M1'!V36</f>
        <v/>
      </c>
      <c r="I36" s="94">
        <f t="shared" si="55"/>
        <v>0</v>
      </c>
      <c r="W36" s="94">
        <f>IF('M5'!D36="StČ",1,IF('M5'!D36="SM",2,IF('M5'!D36="JČ",3,IF('M5'!D36="SČ",4,IF('M5'!D36="JM",5,IF('M5'!D36="VČ",6,IF('M5'!D36="Pha",7,IF('M5'!D36="ZČ",8,0))))))))</f>
        <v>7</v>
      </c>
      <c r="X36" s="98" t="str">
        <f>'M5'!V36</f>
        <v/>
      </c>
      <c r="Y36" s="94">
        <f t="shared" si="11"/>
        <v>0</v>
      </c>
      <c r="AB36" s="94">
        <f t="shared" si="14"/>
        <v>0</v>
      </c>
      <c r="AF36" s="94">
        <f t="shared" si="18"/>
        <v>0</v>
      </c>
      <c r="AH36" s="94">
        <f t="shared" si="19"/>
        <v>0</v>
      </c>
      <c r="AL36" s="94">
        <f t="shared" si="23"/>
        <v>0</v>
      </c>
      <c r="AN36" s="94">
        <f t="shared" si="24"/>
        <v>0</v>
      </c>
      <c r="AR36" s="94">
        <f t="shared" si="28"/>
        <v>0</v>
      </c>
      <c r="AT36" s="94">
        <f t="shared" si="29"/>
        <v>0</v>
      </c>
      <c r="AX36" s="94">
        <f t="shared" si="33"/>
        <v>0</v>
      </c>
      <c r="AZ36" s="94">
        <f t="shared" si="34"/>
        <v>0</v>
      </c>
      <c r="BD36" s="94">
        <f t="shared" si="38"/>
        <v>0</v>
      </c>
      <c r="BF36" s="94">
        <f t="shared" si="39"/>
        <v>0</v>
      </c>
      <c r="BJ36" s="94">
        <f t="shared" si="43"/>
        <v>0</v>
      </c>
      <c r="BL36" s="94">
        <f t="shared" si="44"/>
        <v>0</v>
      </c>
      <c r="BP36" s="94">
        <f t="shared" si="48"/>
        <v>0</v>
      </c>
      <c r="BR36" s="94">
        <f t="shared" si="49"/>
        <v>0</v>
      </c>
      <c r="BV36" s="94">
        <f t="shared" si="53"/>
        <v>0</v>
      </c>
    </row>
    <row r="37" spans="7:74">
      <c r="G37" s="94">
        <f>IF('M1'!D37="StČ",1,IF('M1'!D37="SM",2,IF('M1'!D37="JČ",3,IF('M1'!D37="SČ",4,IF('M1'!D37="JM",5,IF('M1'!D37="VČ",6,IF('M1'!D37="Pha",7,IF('M1'!D37="ZČ",8,0))))))))</f>
        <v>4</v>
      </c>
      <c r="H37" s="94" t="str">
        <f>'M1'!V37</f>
        <v/>
      </c>
      <c r="I37" s="94">
        <f t="shared" si="55"/>
        <v>0</v>
      </c>
      <c r="W37" s="94">
        <f>IF('M5'!D37="StČ",1,IF('M5'!D37="SM",2,IF('M5'!D37="JČ",3,IF('M5'!D37="SČ",4,IF('M5'!D37="JM",5,IF('M5'!D37="VČ",6,IF('M5'!D37="Pha",7,IF('M5'!D37="ZČ",8,0))))))))</f>
        <v>7</v>
      </c>
      <c r="X37" s="98" t="str">
        <f>'M5'!V37</f>
        <v/>
      </c>
      <c r="Y37" s="94">
        <f t="shared" si="11"/>
        <v>0</v>
      </c>
      <c r="AB37" s="94">
        <f t="shared" si="14"/>
        <v>0</v>
      </c>
      <c r="AF37" s="94">
        <f t="shared" si="18"/>
        <v>0</v>
      </c>
      <c r="AH37" s="94">
        <f t="shared" si="19"/>
        <v>0</v>
      </c>
      <c r="AL37" s="94">
        <f t="shared" si="23"/>
        <v>0</v>
      </c>
      <c r="AN37" s="94">
        <f t="shared" si="24"/>
        <v>0</v>
      </c>
      <c r="AR37" s="94">
        <f t="shared" si="28"/>
        <v>0</v>
      </c>
      <c r="AT37" s="94">
        <f t="shared" si="29"/>
        <v>0</v>
      </c>
      <c r="AX37" s="94">
        <f t="shared" si="33"/>
        <v>0</v>
      </c>
      <c r="AZ37" s="94">
        <f t="shared" si="34"/>
        <v>0</v>
      </c>
      <c r="BD37" s="94">
        <f t="shared" si="38"/>
        <v>0</v>
      </c>
      <c r="BF37" s="94">
        <f t="shared" si="39"/>
        <v>0</v>
      </c>
      <c r="BJ37" s="94">
        <f t="shared" si="43"/>
        <v>0</v>
      </c>
      <c r="BL37" s="94">
        <f t="shared" si="44"/>
        <v>0</v>
      </c>
      <c r="BP37" s="94">
        <f t="shared" si="48"/>
        <v>0</v>
      </c>
      <c r="BR37" s="94">
        <f t="shared" si="49"/>
        <v>0</v>
      </c>
      <c r="BV37" s="94">
        <f t="shared" si="53"/>
        <v>0</v>
      </c>
    </row>
    <row r="38" spans="7:74">
      <c r="G38" s="94">
        <f>IF('M1'!D38="StČ",1,IF('M1'!D38="SM",2,IF('M1'!D38="JČ",3,IF('M1'!D38="SČ",4,IF('M1'!D38="JM",5,IF('M1'!D38="VČ",6,IF('M1'!D38="Pha",7,IF('M1'!D38="ZČ",8,0))))))))</f>
        <v>6</v>
      </c>
      <c r="H38" s="94" t="str">
        <f>'M1'!V38</f>
        <v/>
      </c>
      <c r="I38" s="94">
        <f t="shared" si="55"/>
        <v>0</v>
      </c>
      <c r="W38" s="94">
        <f>IF('M5'!D38="StČ",1,IF('M5'!D38="SM",2,IF('M5'!D38="JČ",3,IF('M5'!D38="SČ",4,IF('M5'!D38="JM",5,IF('M5'!D38="VČ",6,IF('M5'!D38="Pha",7,IF('M5'!D38="ZČ",8,0))))))))</f>
        <v>4</v>
      </c>
      <c r="X38" s="98" t="str">
        <f>'M5'!V38</f>
        <v/>
      </c>
      <c r="Y38" s="94">
        <f t="shared" si="11"/>
        <v>0</v>
      </c>
      <c r="AB38" s="94">
        <f t="shared" si="14"/>
        <v>0</v>
      </c>
      <c r="AF38" s="94">
        <f t="shared" si="18"/>
        <v>0</v>
      </c>
      <c r="AH38" s="94">
        <f t="shared" si="19"/>
        <v>0</v>
      </c>
      <c r="AL38" s="94">
        <f t="shared" si="23"/>
        <v>0</v>
      </c>
      <c r="AN38" s="94">
        <f t="shared" si="24"/>
        <v>0</v>
      </c>
      <c r="AR38" s="94">
        <f t="shared" si="28"/>
        <v>0</v>
      </c>
      <c r="AT38" s="94">
        <f t="shared" si="29"/>
        <v>0</v>
      </c>
      <c r="AX38" s="94">
        <f t="shared" si="33"/>
        <v>0</v>
      </c>
      <c r="AZ38" s="94">
        <f t="shared" si="34"/>
        <v>0</v>
      </c>
      <c r="BD38" s="94">
        <f t="shared" si="38"/>
        <v>0</v>
      </c>
      <c r="BF38" s="94">
        <f t="shared" si="39"/>
        <v>0</v>
      </c>
      <c r="BJ38" s="94">
        <f t="shared" si="43"/>
        <v>0</v>
      </c>
      <c r="BL38" s="94">
        <f t="shared" si="44"/>
        <v>0</v>
      </c>
      <c r="BP38" s="94">
        <f t="shared" si="48"/>
        <v>0</v>
      </c>
      <c r="BR38" s="94">
        <f t="shared" si="49"/>
        <v>0</v>
      </c>
      <c r="BV38" s="94">
        <f t="shared" si="53"/>
        <v>0</v>
      </c>
    </row>
    <row r="39" spans="7:74">
      <c r="G39" s="94">
        <f>IF('M1'!D39="StČ",1,IF('M1'!D39="SM",2,IF('M1'!D39="JČ",3,IF('M1'!D39="SČ",4,IF('M1'!D39="JM",5,IF('M1'!D39="VČ",6,IF('M1'!D39="Pha",7,IF('M1'!D39="ZČ",8,0))))))))</f>
        <v>0</v>
      </c>
      <c r="H39" s="94" t="str">
        <f>'M1'!V39</f>
        <v/>
      </c>
      <c r="I39" s="94">
        <f t="shared" si="55"/>
        <v>0</v>
      </c>
      <c r="W39" s="94">
        <f>IF('M5'!D39="StČ",1,IF('M5'!D39="SM",2,IF('M5'!D39="JČ",3,IF('M5'!D39="SČ",4,IF('M5'!D39="JM",5,IF('M5'!D39="VČ",6,IF('M5'!D39="Pha",7,IF('M5'!D39="ZČ",8,0))))))))</f>
        <v>6</v>
      </c>
      <c r="X39" s="98" t="str">
        <f>'M5'!V39</f>
        <v/>
      </c>
      <c r="Y39" s="94">
        <f t="shared" si="11"/>
        <v>0</v>
      </c>
      <c r="AB39" s="94">
        <f t="shared" si="14"/>
        <v>0</v>
      </c>
      <c r="AF39" s="94">
        <f t="shared" si="18"/>
        <v>0</v>
      </c>
      <c r="AH39" s="94">
        <f t="shared" si="19"/>
        <v>0</v>
      </c>
      <c r="AL39" s="94">
        <f t="shared" si="23"/>
        <v>0</v>
      </c>
      <c r="AN39" s="94">
        <f t="shared" si="24"/>
        <v>0</v>
      </c>
      <c r="AR39" s="94">
        <f t="shared" si="28"/>
        <v>0</v>
      </c>
      <c r="AT39" s="94">
        <f t="shared" si="29"/>
        <v>0</v>
      </c>
      <c r="AX39" s="94">
        <f t="shared" si="33"/>
        <v>0</v>
      </c>
      <c r="AZ39" s="94">
        <f t="shared" si="34"/>
        <v>0</v>
      </c>
      <c r="BD39" s="94">
        <f t="shared" si="38"/>
        <v>0</v>
      </c>
      <c r="BF39" s="94">
        <f t="shared" si="39"/>
        <v>0</v>
      </c>
      <c r="BJ39" s="94">
        <f t="shared" si="43"/>
        <v>0</v>
      </c>
      <c r="BL39" s="94">
        <f t="shared" si="44"/>
        <v>0</v>
      </c>
      <c r="BP39" s="94">
        <f t="shared" si="48"/>
        <v>0</v>
      </c>
      <c r="BR39" s="94">
        <f t="shared" si="49"/>
        <v>0</v>
      </c>
      <c r="BV39" s="94">
        <f t="shared" si="53"/>
        <v>0</v>
      </c>
    </row>
    <row r="40" spans="7:74">
      <c r="G40" s="94">
        <f>IF('M1'!D40="StČ",1,IF('M1'!D40="SM",2,IF('M1'!D40="JČ",3,IF('M1'!D40="SČ",4,IF('M1'!D40="JM",5,IF('M1'!D40="VČ",6,IF('M1'!D40="Pha",7,IF('M1'!D40="ZČ",8,0))))))))</f>
        <v>0</v>
      </c>
      <c r="H40" s="94" t="str">
        <f>'M1'!V40</f>
        <v/>
      </c>
      <c r="I40" s="94">
        <f t="shared" si="55"/>
        <v>0</v>
      </c>
      <c r="W40" s="94">
        <f>IF('M5'!D40="StČ",1,IF('M5'!D40="SM",2,IF('M5'!D40="JČ",3,IF('M5'!D40="SČ",4,IF('M5'!D40="JM",5,IF('M5'!D40="VČ",6,IF('M5'!D40="Pha",7,IF('M5'!D40="ZČ",8,0))))))))</f>
        <v>4</v>
      </c>
      <c r="X40" s="98" t="str">
        <f>'M5'!V40</f>
        <v/>
      </c>
      <c r="Y40" s="94">
        <f t="shared" ref="Y40:Y50" si="56">IF(X40=1,32,IF(X40=2,16,IF(X40=3,8,IF(X40=4,4,IF(X40=5,2,IF(X40=6,1,0))))))</f>
        <v>0</v>
      </c>
      <c r="AB40" s="94">
        <f t="shared" si="14"/>
        <v>0</v>
      </c>
      <c r="AF40" s="94">
        <f t="shared" si="18"/>
        <v>0</v>
      </c>
      <c r="AH40" s="94">
        <f t="shared" si="19"/>
        <v>0</v>
      </c>
      <c r="AL40" s="94">
        <f t="shared" si="23"/>
        <v>0</v>
      </c>
      <c r="AN40" s="94">
        <f t="shared" si="24"/>
        <v>0</v>
      </c>
      <c r="AR40" s="94">
        <f t="shared" si="28"/>
        <v>0</v>
      </c>
      <c r="AT40" s="94">
        <f t="shared" si="29"/>
        <v>0</v>
      </c>
      <c r="AX40" s="94">
        <f t="shared" si="33"/>
        <v>0</v>
      </c>
      <c r="AZ40" s="94">
        <f t="shared" si="34"/>
        <v>0</v>
      </c>
      <c r="BD40" s="94">
        <f t="shared" si="38"/>
        <v>0</v>
      </c>
      <c r="BF40" s="94">
        <f t="shared" si="39"/>
        <v>0</v>
      </c>
      <c r="BJ40" s="94">
        <f t="shared" si="43"/>
        <v>0</v>
      </c>
      <c r="BL40" s="94">
        <f t="shared" si="44"/>
        <v>0</v>
      </c>
      <c r="BP40" s="94">
        <f t="shared" si="48"/>
        <v>0</v>
      </c>
      <c r="BR40" s="94">
        <f t="shared" si="49"/>
        <v>0</v>
      </c>
      <c r="BV40" s="94">
        <f t="shared" si="53"/>
        <v>0</v>
      </c>
    </row>
    <row r="41" spans="7:74">
      <c r="W41" s="94">
        <f>IF('M5'!D41="StČ",1,IF('M5'!D41="SM",2,IF('M5'!D41="JČ",3,IF('M5'!D41="SČ",4,IF('M5'!D41="JM",5,IF('M5'!D41="VČ",6,IF('M5'!D41="Pha",7,IF('M5'!D41="ZČ",8,0))))))))</f>
        <v>4</v>
      </c>
      <c r="X41" s="98" t="str">
        <f>'M5'!V41</f>
        <v/>
      </c>
      <c r="Y41" s="94">
        <f t="shared" si="56"/>
        <v>0</v>
      </c>
      <c r="AF41" s="94">
        <f t="shared" si="18"/>
        <v>0</v>
      </c>
      <c r="AL41" s="94">
        <f t="shared" si="23"/>
        <v>0</v>
      </c>
      <c r="AR41" s="94">
        <f t="shared" si="28"/>
        <v>0</v>
      </c>
      <c r="AX41" s="94">
        <f t="shared" si="33"/>
        <v>0</v>
      </c>
      <c r="BD41" s="94">
        <f t="shared" si="38"/>
        <v>0</v>
      </c>
      <c r="BJ41" s="94">
        <f t="shared" si="43"/>
        <v>0</v>
      </c>
      <c r="BP41" s="94">
        <f t="shared" si="48"/>
        <v>0</v>
      </c>
      <c r="BV41" s="94">
        <f t="shared" si="53"/>
        <v>0</v>
      </c>
    </row>
    <row r="42" spans="7:74">
      <c r="W42" s="94">
        <f>IF('M5'!D42="StČ",1,IF('M5'!D42="SM",2,IF('M5'!D42="JČ",3,IF('M5'!D42="SČ",4,IF('M5'!D42="JM",5,IF('M5'!D42="VČ",6,IF('M5'!D42="Pha",7,IF('M5'!D42="ZČ",8,0))))))))</f>
        <v>5</v>
      </c>
      <c r="X42" s="98" t="str">
        <f>'M5'!V42</f>
        <v/>
      </c>
      <c r="Y42" s="94">
        <f t="shared" si="56"/>
        <v>0</v>
      </c>
      <c r="AF42" s="94">
        <f t="shared" si="18"/>
        <v>0</v>
      </c>
      <c r="AL42" s="94">
        <f t="shared" si="23"/>
        <v>0</v>
      </c>
      <c r="AR42" s="94">
        <f t="shared" si="28"/>
        <v>0</v>
      </c>
      <c r="AX42" s="94">
        <f t="shared" si="33"/>
        <v>0</v>
      </c>
      <c r="BD42" s="94">
        <f t="shared" si="38"/>
        <v>0</v>
      </c>
      <c r="BJ42" s="94">
        <f t="shared" si="43"/>
        <v>0</v>
      </c>
      <c r="BP42" s="94">
        <f t="shared" si="48"/>
        <v>0</v>
      </c>
      <c r="BV42" s="94">
        <f t="shared" si="53"/>
        <v>0</v>
      </c>
    </row>
    <row r="43" spans="7:74">
      <c r="W43" s="94">
        <f>IF('M5'!D43="StČ",1,IF('M5'!D43="SM",2,IF('M5'!D43="JČ",3,IF('M5'!D43="SČ",4,IF('M5'!D43="JM",5,IF('M5'!D43="VČ",6,IF('M5'!D43="Pha",7,IF('M5'!D43="ZČ",8,0))))))))</f>
        <v>4</v>
      </c>
      <c r="X43" s="98" t="str">
        <f>'M5'!V43</f>
        <v/>
      </c>
      <c r="Y43" s="94">
        <f t="shared" si="56"/>
        <v>0</v>
      </c>
      <c r="AF43" s="94">
        <f t="shared" si="18"/>
        <v>0</v>
      </c>
      <c r="AL43" s="94">
        <f t="shared" si="23"/>
        <v>0</v>
      </c>
      <c r="AR43" s="94">
        <f t="shared" si="28"/>
        <v>0</v>
      </c>
      <c r="AX43" s="94">
        <f t="shared" si="33"/>
        <v>0</v>
      </c>
      <c r="BD43" s="94">
        <f t="shared" si="38"/>
        <v>0</v>
      </c>
      <c r="BJ43" s="94">
        <f t="shared" si="43"/>
        <v>0</v>
      </c>
      <c r="BP43" s="94">
        <f t="shared" si="48"/>
        <v>0</v>
      </c>
      <c r="BV43" s="94">
        <f t="shared" si="53"/>
        <v>0</v>
      </c>
    </row>
    <row r="44" spans="7:74">
      <c r="W44" s="94">
        <f>IF('M5'!D44="StČ",1,IF('M5'!D44="SM",2,IF('M5'!D44="JČ",3,IF('M5'!D44="SČ",4,IF('M5'!D44="JM",5,IF('M5'!D44="VČ",6,IF('M5'!D44="Pha",7,IF('M5'!D44="ZČ",8,0))))))))</f>
        <v>3</v>
      </c>
      <c r="X44" s="98" t="str">
        <f>'M5'!V44</f>
        <v/>
      </c>
      <c r="Y44" s="94">
        <f t="shared" si="56"/>
        <v>0</v>
      </c>
      <c r="AF44" s="94">
        <f t="shared" si="18"/>
        <v>0</v>
      </c>
      <c r="AL44" s="94">
        <f t="shared" si="23"/>
        <v>0</v>
      </c>
      <c r="AR44" s="94">
        <f t="shared" si="28"/>
        <v>0</v>
      </c>
      <c r="AX44" s="94">
        <f t="shared" si="33"/>
        <v>0</v>
      </c>
      <c r="BD44" s="94">
        <f t="shared" si="38"/>
        <v>0</v>
      </c>
      <c r="BJ44" s="94">
        <f t="shared" si="43"/>
        <v>0</v>
      </c>
      <c r="BP44" s="94">
        <f t="shared" si="48"/>
        <v>0</v>
      </c>
      <c r="BV44" s="94">
        <f t="shared" si="53"/>
        <v>0</v>
      </c>
    </row>
    <row r="45" spans="7:74">
      <c r="W45" s="94">
        <f>IF('M5'!D45="StČ",1,IF('M5'!D45="SM",2,IF('M5'!D45="JČ",3,IF('M5'!D45="SČ",4,IF('M5'!D45="JM",5,IF('M5'!D45="VČ",6,IF('M5'!D45="Pha",7,IF('M5'!D45="ZČ",8,0))))))))</f>
        <v>5</v>
      </c>
      <c r="X45" s="98" t="str">
        <f>'M5'!V45</f>
        <v/>
      </c>
      <c r="Y45" s="94">
        <f t="shared" si="56"/>
        <v>0</v>
      </c>
      <c r="AF45" s="94">
        <f t="shared" si="18"/>
        <v>0</v>
      </c>
      <c r="AL45" s="94">
        <f t="shared" si="23"/>
        <v>0</v>
      </c>
      <c r="AR45" s="94">
        <f t="shared" si="28"/>
        <v>0</v>
      </c>
      <c r="AX45" s="94">
        <f t="shared" si="33"/>
        <v>0</v>
      </c>
      <c r="BD45" s="94">
        <f t="shared" si="38"/>
        <v>0</v>
      </c>
      <c r="BJ45" s="94">
        <f t="shared" si="43"/>
        <v>0</v>
      </c>
      <c r="BP45" s="94">
        <f t="shared" si="48"/>
        <v>0</v>
      </c>
      <c r="BV45" s="94">
        <f t="shared" si="53"/>
        <v>0</v>
      </c>
    </row>
    <row r="46" spans="7:74">
      <c r="W46" s="94">
        <f>IF('M5'!D46="StČ",1,IF('M5'!D46="SM",2,IF('M5'!D46="JČ",3,IF('M5'!D46="SČ",4,IF('M5'!D46="JM",5,IF('M5'!D46="VČ",6,IF('M5'!D46="Pha",7,IF('M5'!D46="ZČ",8,0))))))))</f>
        <v>2</v>
      </c>
      <c r="X46" s="98" t="str">
        <f>'M5'!V46</f>
        <v/>
      </c>
      <c r="Y46" s="94">
        <f t="shared" si="56"/>
        <v>0</v>
      </c>
      <c r="AF46" s="94">
        <f t="shared" si="18"/>
        <v>0</v>
      </c>
      <c r="AL46" s="94">
        <f t="shared" si="23"/>
        <v>0</v>
      </c>
      <c r="AR46" s="94">
        <f t="shared" si="28"/>
        <v>0</v>
      </c>
      <c r="AX46" s="94">
        <f t="shared" si="33"/>
        <v>0</v>
      </c>
      <c r="BD46" s="94">
        <f t="shared" si="38"/>
        <v>0</v>
      </c>
      <c r="BJ46" s="94">
        <f t="shared" si="43"/>
        <v>0</v>
      </c>
      <c r="BP46" s="94">
        <f t="shared" si="48"/>
        <v>0</v>
      </c>
      <c r="BV46" s="94">
        <f t="shared" si="53"/>
        <v>0</v>
      </c>
    </row>
    <row r="47" spans="7:74">
      <c r="W47" s="94">
        <f>IF('M5'!D47="StČ",1,IF('M5'!D47="SM",2,IF('M5'!D47="JČ",3,IF('M5'!D47="SČ",4,IF('M5'!D47="JM",5,IF('M5'!D47="VČ",6,IF('M5'!D47="Pha",7,IF('M5'!D47="ZČ",8,0))))))))</f>
        <v>6</v>
      </c>
      <c r="X47" s="98" t="str">
        <f>'M5'!V47</f>
        <v/>
      </c>
      <c r="Y47" s="94">
        <f t="shared" si="56"/>
        <v>0</v>
      </c>
      <c r="AF47" s="94">
        <f t="shared" si="18"/>
        <v>0</v>
      </c>
      <c r="AL47" s="94">
        <f t="shared" si="23"/>
        <v>0</v>
      </c>
      <c r="AR47" s="94">
        <f t="shared" si="28"/>
        <v>0</v>
      </c>
      <c r="AX47" s="94">
        <f t="shared" si="33"/>
        <v>0</v>
      </c>
      <c r="BD47" s="94">
        <f t="shared" si="38"/>
        <v>0</v>
      </c>
      <c r="BJ47" s="94">
        <f t="shared" si="43"/>
        <v>0</v>
      </c>
      <c r="BP47" s="94">
        <f t="shared" si="48"/>
        <v>0</v>
      </c>
      <c r="BV47" s="94">
        <f t="shared" si="53"/>
        <v>0</v>
      </c>
    </row>
    <row r="48" spans="7:74">
      <c r="W48" s="94">
        <f>IF('M5'!D48="StČ",1,IF('M5'!D48="SM",2,IF('M5'!D48="JČ",3,IF('M5'!D48="SČ",4,IF('M5'!D48="JM",5,IF('M5'!D48="VČ",6,IF('M5'!D48="Pha",7,IF('M5'!D48="ZČ",8,0))))))))</f>
        <v>6</v>
      </c>
      <c r="X48" s="98" t="str">
        <f>'M5'!V48</f>
        <v/>
      </c>
      <c r="Y48" s="94">
        <f t="shared" si="56"/>
        <v>0</v>
      </c>
      <c r="AF48" s="94">
        <f t="shared" si="18"/>
        <v>0</v>
      </c>
      <c r="AL48" s="94">
        <f t="shared" si="23"/>
        <v>0</v>
      </c>
      <c r="AR48" s="94">
        <f t="shared" si="28"/>
        <v>0</v>
      </c>
      <c r="AX48" s="94">
        <f t="shared" si="33"/>
        <v>0</v>
      </c>
      <c r="BD48" s="94">
        <f t="shared" si="38"/>
        <v>0</v>
      </c>
      <c r="BJ48" s="94">
        <f t="shared" si="43"/>
        <v>0</v>
      </c>
      <c r="BP48" s="94">
        <f t="shared" si="48"/>
        <v>0</v>
      </c>
      <c r="BV48" s="94">
        <f t="shared" si="53"/>
        <v>0</v>
      </c>
    </row>
    <row r="49" spans="23:74">
      <c r="W49" s="94">
        <f>IF('M5'!D49="StČ",1,IF('M5'!D49="SM",2,IF('M5'!D49="JČ",3,IF('M5'!D49="SČ",4,IF('M5'!D49="JM",5,IF('M5'!D49="VČ",6,IF('M5'!D49="Pha",7,IF('M5'!D49="ZČ",8,0))))))))</f>
        <v>0</v>
      </c>
      <c r="X49" s="98" t="str">
        <f>'M5'!V49</f>
        <v/>
      </c>
      <c r="Y49" s="94">
        <f t="shared" si="56"/>
        <v>0</v>
      </c>
      <c r="AF49" s="94">
        <f t="shared" si="18"/>
        <v>0</v>
      </c>
      <c r="AL49" s="94">
        <f t="shared" si="23"/>
        <v>0</v>
      </c>
      <c r="AR49" s="94">
        <f t="shared" si="28"/>
        <v>0</v>
      </c>
      <c r="AX49" s="94">
        <f t="shared" si="33"/>
        <v>0</v>
      </c>
      <c r="BD49" s="94">
        <f t="shared" si="38"/>
        <v>0</v>
      </c>
      <c r="BJ49" s="94">
        <f t="shared" si="43"/>
        <v>0</v>
      </c>
      <c r="BP49" s="94">
        <f t="shared" si="48"/>
        <v>0</v>
      </c>
      <c r="BV49" s="94">
        <f t="shared" si="53"/>
        <v>0</v>
      </c>
    </row>
    <row r="50" spans="23:74">
      <c r="W50" s="94">
        <f>IF('M5'!D50="StČ",1,IF('M5'!D50="SM",2,IF('M5'!D50="JČ",3,IF('M5'!D50="SČ",4,IF('M5'!D50="JM",5,IF('M5'!D50="VČ",6,IF('M5'!D50="Pha",7,IF('M5'!D50="ZČ",8,0))))))))</f>
        <v>0</v>
      </c>
      <c r="X50" s="98" t="str">
        <f>'M5'!V50</f>
        <v/>
      </c>
      <c r="Y50" s="94">
        <f t="shared" si="56"/>
        <v>0</v>
      </c>
      <c r="AF50" s="94">
        <f t="shared" si="18"/>
        <v>0</v>
      </c>
      <c r="AL50" s="94">
        <f t="shared" si="23"/>
        <v>0</v>
      </c>
      <c r="AR50" s="94">
        <f t="shared" si="28"/>
        <v>0</v>
      </c>
      <c r="AX50" s="94">
        <f t="shared" si="33"/>
        <v>0</v>
      </c>
      <c r="BD50" s="94">
        <f t="shared" si="38"/>
        <v>0</v>
      </c>
      <c r="BJ50" s="94">
        <f t="shared" si="43"/>
        <v>0</v>
      </c>
      <c r="BP50" s="94">
        <f t="shared" si="48"/>
        <v>0</v>
      </c>
      <c r="BV50" s="94">
        <f t="shared" si="53"/>
        <v>0</v>
      </c>
    </row>
  </sheetData>
  <mergeCells count="1">
    <mergeCell ref="B2:D2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34"/>
  <sheetViews>
    <sheetView workbookViewId="0">
      <selection activeCell="E1" sqref="E1:G1"/>
    </sheetView>
  </sheetViews>
  <sheetFormatPr defaultRowHeight="15"/>
  <cols>
    <col min="1" max="1" width="4.5703125" customWidth="1"/>
    <col min="6" max="6" width="9.140625" customWidth="1"/>
  </cols>
  <sheetData>
    <row r="1" spans="2:7" ht="18" customHeight="1">
      <c r="E1" s="150" t="s">
        <v>190</v>
      </c>
      <c r="F1" s="150"/>
      <c r="G1" s="150"/>
    </row>
    <row r="2" spans="2:7" ht="15" customHeight="1">
      <c r="B2" s="119" t="s">
        <v>178</v>
      </c>
    </row>
    <row r="3" spans="2:7" ht="15" customHeight="1">
      <c r="B3" s="118" t="s">
        <v>169</v>
      </c>
    </row>
    <row r="4" spans="2:7" ht="15" customHeight="1">
      <c r="B4" s="118" t="s">
        <v>170</v>
      </c>
    </row>
    <row r="5" spans="2:7" ht="15" customHeight="1">
      <c r="B5" s="118" t="s">
        <v>179</v>
      </c>
      <c r="G5" s="92" t="s">
        <v>191</v>
      </c>
    </row>
    <row r="6" spans="2:7" ht="15" customHeight="1">
      <c r="B6" s="118" t="s">
        <v>200</v>
      </c>
    </row>
    <row r="7" spans="2:7" ht="7.5" customHeight="1">
      <c r="B7" s="92"/>
    </row>
    <row r="8" spans="2:7" ht="15" customHeight="1">
      <c r="C8" s="92" t="s">
        <v>171</v>
      </c>
    </row>
    <row r="9" spans="2:7" ht="15" customHeight="1">
      <c r="C9" s="92" t="s">
        <v>197</v>
      </c>
    </row>
    <row r="10" spans="2:7" ht="15" customHeight="1">
      <c r="C10" s="119" t="s">
        <v>198</v>
      </c>
    </row>
    <row r="11" spans="2:7" ht="7.5" customHeight="1">
      <c r="B11" s="92"/>
    </row>
    <row r="12" spans="2:7" ht="15" customHeight="1">
      <c r="B12" s="119" t="s">
        <v>180</v>
      </c>
    </row>
    <row r="13" spans="2:7" ht="15" customHeight="1">
      <c r="B13" s="92" t="s">
        <v>172</v>
      </c>
    </row>
    <row r="14" spans="2:7" ht="12" customHeight="1">
      <c r="F14" s="118" t="s">
        <v>173</v>
      </c>
    </row>
    <row r="15" spans="2:7" ht="12" customHeight="1">
      <c r="F15" s="118" t="s">
        <v>174</v>
      </c>
    </row>
    <row r="16" spans="2:7" ht="12" customHeight="1">
      <c r="F16" s="118" t="s">
        <v>175</v>
      </c>
    </row>
    <row r="17" spans="1:6" ht="12" customHeight="1">
      <c r="F17" s="118" t="s">
        <v>176</v>
      </c>
    </row>
    <row r="18" spans="1:6" ht="15" customHeight="1">
      <c r="A18" s="92"/>
      <c r="B18" s="119" t="s">
        <v>184</v>
      </c>
    </row>
    <row r="19" spans="1:6" ht="15" customHeight="1">
      <c r="A19" s="92"/>
      <c r="C19" t="s">
        <v>185</v>
      </c>
    </row>
    <row r="20" spans="1:6" ht="15" customHeight="1">
      <c r="A20" s="92"/>
    </row>
    <row r="21" spans="1:6" ht="15" customHeight="1">
      <c r="A21" s="92"/>
    </row>
    <row r="22" spans="1:6" ht="15" customHeight="1">
      <c r="A22" s="92"/>
      <c r="D22" t="s">
        <v>186</v>
      </c>
    </row>
    <row r="23" spans="1:6" ht="7.5" customHeight="1">
      <c r="B23" s="92"/>
    </row>
    <row r="24" spans="1:6" ht="15" customHeight="1">
      <c r="B24" s="119" t="s">
        <v>189</v>
      </c>
    </row>
    <row r="25" spans="1:6" ht="15" customHeight="1">
      <c r="B25" s="92"/>
      <c r="D25" t="s">
        <v>187</v>
      </c>
    </row>
    <row r="26" spans="1:6" ht="15" customHeight="1">
      <c r="B26" s="92"/>
    </row>
    <row r="27" spans="1:6" ht="15" customHeight="1">
      <c r="B27" s="120" t="s">
        <v>188</v>
      </c>
      <c r="C27" s="92"/>
    </row>
    <row r="28" spans="1:6" ht="7.5" customHeight="1">
      <c r="C28" s="92"/>
    </row>
    <row r="29" spans="1:6" ht="15.75">
      <c r="C29" s="92" t="s">
        <v>181</v>
      </c>
    </row>
    <row r="30" spans="1:6" ht="15" customHeight="1">
      <c r="C30" s="92" t="s">
        <v>177</v>
      </c>
    </row>
    <row r="31" spans="1:6" ht="15" customHeight="1">
      <c r="C31" s="92" t="s">
        <v>182</v>
      </c>
    </row>
    <row r="32" spans="1:6" ht="7.5" customHeight="1">
      <c r="C32" s="92"/>
    </row>
    <row r="33" spans="3:3" ht="15" customHeight="1">
      <c r="C33" s="92" t="s">
        <v>183</v>
      </c>
    </row>
    <row r="34" spans="3:3" ht="15" customHeight="1">
      <c r="C34" s="92" t="s">
        <v>199</v>
      </c>
    </row>
  </sheetData>
  <mergeCells count="1">
    <mergeCell ref="E1:G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BM40"/>
  <sheetViews>
    <sheetView tabSelected="1" workbookViewId="0">
      <selection activeCell="B1" sqref="B1:V3"/>
    </sheetView>
  </sheetViews>
  <sheetFormatPr defaultColWidth="5.7109375" defaultRowHeight="15"/>
  <cols>
    <col min="1" max="1" width="4.5703125" customWidth="1"/>
    <col min="2" max="2" width="21.7109375" customWidth="1"/>
    <col min="3" max="3" width="21.7109375" style="40" customWidth="1"/>
    <col min="4" max="4" width="4" style="41" customWidth="1"/>
    <col min="5" max="5" width="7.42578125" customWidth="1"/>
    <col min="6" max="8" width="3.7109375" customWidth="1"/>
    <col min="9" max="9" width="7.42578125" customWidth="1"/>
    <col min="10" max="12" width="3.7109375" customWidth="1"/>
    <col min="13" max="13" width="7.42578125" customWidth="1"/>
    <col min="14" max="16" width="3.7109375" customWidth="1"/>
    <col min="17" max="17" width="7.42578125" customWidth="1"/>
    <col min="18" max="20" width="3.7109375" customWidth="1"/>
    <col min="21" max="21" width="8" customWidth="1"/>
    <col min="22" max="25" width="4.5703125" customWidth="1"/>
    <col min="26" max="65" width="4.85546875" hidden="1" customWidth="1"/>
    <col min="66" max="66" width="5.7109375" customWidth="1"/>
  </cols>
  <sheetData>
    <row r="1" spans="1:65" ht="22.5" customHeight="1">
      <c r="B1" s="136" t="str">
        <f>ABC!B1</f>
        <v>Název závodu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</row>
    <row r="2" spans="1:65" ht="22.5" customHeight="1">
      <c r="B2" s="136" t="str">
        <f>ABC!B2</f>
        <v>Místo  -  datum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44"/>
      <c r="W2" s="44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58"/>
      <c r="AR2" s="58"/>
      <c r="AS2" s="58"/>
      <c r="AT2" s="58"/>
      <c r="AU2" s="58"/>
      <c r="AV2" s="58"/>
      <c r="AW2" s="59"/>
      <c r="AX2" s="59"/>
      <c r="AY2" s="58"/>
      <c r="AZ2" s="60"/>
      <c r="BA2" s="60"/>
      <c r="BB2" s="60"/>
      <c r="BC2" s="60"/>
      <c r="BD2" s="58"/>
      <c r="BE2" s="36"/>
    </row>
    <row r="3" spans="1:65" ht="22.5" customHeight="1">
      <c r="B3" s="141" t="s">
        <v>104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 t="str">
        <f>ABC!H17</f>
        <v>B</v>
      </c>
      <c r="V3" s="141"/>
      <c r="AA3" s="36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2"/>
      <c r="AX3" s="62"/>
      <c r="AY3" s="61"/>
      <c r="AZ3" s="51"/>
      <c r="BA3" s="51"/>
      <c r="BB3" s="51"/>
      <c r="BC3" s="51"/>
      <c r="BD3" s="61"/>
      <c r="BE3" s="61"/>
    </row>
    <row r="4" spans="1:65" ht="22.5" customHeight="1">
      <c r="A4" s="10" t="s">
        <v>1</v>
      </c>
      <c r="B4" s="140" t="s">
        <v>2</v>
      </c>
      <c r="C4" s="140" t="s">
        <v>3</v>
      </c>
      <c r="D4" s="144" t="s">
        <v>4</v>
      </c>
      <c r="E4" s="140" t="s">
        <v>5</v>
      </c>
      <c r="F4" s="140"/>
      <c r="G4" s="140"/>
      <c r="H4" s="140"/>
      <c r="I4" s="140" t="str">
        <f>IF(U3="A","","1. závodní jízda")</f>
        <v>1. závodní jízda</v>
      </c>
      <c r="J4" s="140"/>
      <c r="K4" s="140"/>
      <c r="L4" s="140"/>
      <c r="M4" s="140" t="str">
        <f>IF(U3="A","1. závodní jízda","2. závodní jízda")</f>
        <v>2. závodní jízda</v>
      </c>
      <c r="N4" s="140"/>
      <c r="O4" s="140"/>
      <c r="P4" s="140"/>
      <c r="Q4" s="140" t="str">
        <f>IF(U3="A","2. závodní jízda","3. závodní jízda")</f>
        <v>3. závodní jízda</v>
      </c>
      <c r="R4" s="140"/>
      <c r="S4" s="140"/>
      <c r="T4" s="140"/>
      <c r="U4" s="145" t="s">
        <v>6</v>
      </c>
      <c r="V4" s="142" t="s">
        <v>7</v>
      </c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>
        <v>1</v>
      </c>
      <c r="AN4" s="36">
        <v>2</v>
      </c>
      <c r="AO4" s="36">
        <v>3</v>
      </c>
      <c r="AP4" s="58" t="s">
        <v>114</v>
      </c>
      <c r="AQ4" s="58" t="s">
        <v>115</v>
      </c>
      <c r="AR4" s="58" t="s">
        <v>116</v>
      </c>
      <c r="AS4" s="58" t="s">
        <v>117</v>
      </c>
      <c r="AT4" s="58" t="s">
        <v>118</v>
      </c>
      <c r="AU4" s="58" t="s">
        <v>119</v>
      </c>
      <c r="AV4" s="59" t="s">
        <v>120</v>
      </c>
      <c r="AW4" s="59" t="s">
        <v>121</v>
      </c>
      <c r="AX4" s="58" t="s">
        <v>122</v>
      </c>
      <c r="AY4" s="60" t="s">
        <v>123</v>
      </c>
      <c r="AZ4" s="60" t="s">
        <v>124</v>
      </c>
      <c r="BA4" s="60" t="s">
        <v>125</v>
      </c>
      <c r="BB4" s="60" t="s">
        <v>126</v>
      </c>
      <c r="BC4" s="58"/>
      <c r="BD4" s="36"/>
      <c r="BE4" s="63" t="str">
        <f>IF(AJ4=0,"",IF(BD4&gt;1000,"D",RANK($BC4,$BC$6:$BC$30,1)))</f>
        <v/>
      </c>
      <c r="BK4" t="s">
        <v>128</v>
      </c>
      <c r="BL4" t="s">
        <v>129</v>
      </c>
      <c r="BM4" t="s">
        <v>130</v>
      </c>
    </row>
    <row r="5" spans="1:65" ht="16.5" customHeight="1">
      <c r="A5" s="11" t="s">
        <v>8</v>
      </c>
      <c r="B5" s="140"/>
      <c r="C5" s="140"/>
      <c r="D5" s="144"/>
      <c r="E5" s="2" t="s">
        <v>9</v>
      </c>
      <c r="F5" s="146" t="s">
        <v>10</v>
      </c>
      <c r="G5" s="146"/>
      <c r="H5" s="146"/>
      <c r="I5" s="69" t="str">
        <f>IF(U3="A","","čas")</f>
        <v>čas</v>
      </c>
      <c r="J5" s="146" t="str">
        <f>IF(U3="A","","tr. body")</f>
        <v>tr. body</v>
      </c>
      <c r="K5" s="146"/>
      <c r="L5" s="146"/>
      <c r="M5" s="69" t="s">
        <v>9</v>
      </c>
      <c r="N5" s="146" t="s">
        <v>10</v>
      </c>
      <c r="O5" s="146"/>
      <c r="P5" s="146"/>
      <c r="Q5" s="69" t="s">
        <v>9</v>
      </c>
      <c r="R5" s="146" t="s">
        <v>10</v>
      </c>
      <c r="S5" s="146"/>
      <c r="T5" s="146"/>
      <c r="U5" s="145"/>
      <c r="V5" s="143"/>
      <c r="Z5" s="49" t="str">
        <f>U3</f>
        <v>B</v>
      </c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6"/>
      <c r="AQ5" s="46"/>
      <c r="AR5" s="46"/>
      <c r="AS5" s="46"/>
      <c r="AT5" s="46"/>
      <c r="AU5" s="46"/>
      <c r="AV5" s="50"/>
      <c r="AW5" s="50"/>
      <c r="AX5" s="46"/>
      <c r="AY5" s="51"/>
      <c r="AZ5" s="51"/>
      <c r="BA5" s="51"/>
      <c r="BB5" s="51"/>
      <c r="BC5" s="45"/>
      <c r="BD5" s="45"/>
      <c r="BE5" s="64"/>
      <c r="BF5" s="64"/>
      <c r="BG5" s="64"/>
      <c r="BH5" s="64"/>
      <c r="BI5" s="64"/>
      <c r="BJ5" s="64"/>
      <c r="BK5" s="66"/>
      <c r="BL5" s="66"/>
      <c r="BM5" s="66"/>
    </row>
    <row r="6" spans="1:65" ht="16.5" customHeight="1">
      <c r="A6" s="14">
        <f>IF(Seznam!A6="","",Seznam!A6)</f>
        <v>163</v>
      </c>
      <c r="B6" s="14" t="str">
        <f>IF(Seznam!B6="","",Seznam!B6)</f>
        <v>VOJÍK Vojta</v>
      </c>
      <c r="C6" s="38" t="str">
        <f>IF(Seznam!C6="","",Seznam!C6)</f>
        <v>ÚAMK - AMK Škoda</v>
      </c>
      <c r="D6" s="39" t="str">
        <f>IF(Seznam!D6="","",Seznam!D6)</f>
        <v>StČ</v>
      </c>
      <c r="E6" s="13">
        <f>IF(Tr!B6="","",Tr!B6)</f>
        <v>78.069999999999993</v>
      </c>
      <c r="F6" s="67" t="str">
        <f>IF(Tr!C6="","",Tr!C6)</f>
        <v/>
      </c>
      <c r="G6" s="67" t="str">
        <f>IF(Tr!D6="","",Tr!D6)</f>
        <v/>
      </c>
      <c r="H6" s="67" t="str">
        <f>IF(Tr!E6="","",Tr!E6)</f>
        <v/>
      </c>
      <c r="I6" s="1">
        <f>IF('1j'!B6="",0,'1j'!B6)</f>
        <v>73.209999999999994</v>
      </c>
      <c r="J6" s="68">
        <f>IF('1j'!C6="",0,'1j'!C6)</f>
        <v>0</v>
      </c>
      <c r="K6" s="68">
        <f>IF('1j'!D6="",0,'1j'!D6)</f>
        <v>0</v>
      </c>
      <c r="L6" s="68">
        <f>IF('1j'!E6="",0,'1j'!E6)</f>
        <v>0</v>
      </c>
      <c r="M6" s="1">
        <f>IF('2j (proA 1j)'!B6="",0,'2j (proA 1j)'!B6)</f>
        <v>72.97</v>
      </c>
      <c r="N6" s="68">
        <f>IF('2j (proA 1j)'!C6="",0,'2j (proA 1j)'!C6)</f>
        <v>0</v>
      </c>
      <c r="O6" s="68">
        <f>IF('2j (proA 1j)'!D6="",0,'2j (proA 1j)'!D6)</f>
        <v>2</v>
      </c>
      <c r="P6" s="68">
        <f>IF('2j (proA 1j)'!E6="",0,'2j (proA 1j)'!E6)</f>
        <v>0</v>
      </c>
      <c r="Q6" s="1">
        <f>IF('3j (proA 2j)'!B6="",0,'3j (proA 2j)'!B6)</f>
        <v>72.209999999999994</v>
      </c>
      <c r="R6" s="68">
        <f>IF('3j (proA 2j)'!C6="",0,'3j (proA 2j)'!C6)</f>
        <v>0</v>
      </c>
      <c r="S6" s="68">
        <f>IF('3j (proA 2j)'!D6="",0,'3j (proA 2j)'!D6)</f>
        <v>0</v>
      </c>
      <c r="T6" s="68">
        <f>IF('3j (proA 2j)'!E6="",0,'3j (proA 2j)'!E6)</f>
        <v>0</v>
      </c>
      <c r="U6" s="1">
        <f>BC6</f>
        <v>145.42007496999997</v>
      </c>
      <c r="V6" s="2">
        <f>BD6</f>
        <v>12</v>
      </c>
      <c r="W6" s="3"/>
      <c r="X6" s="3"/>
      <c r="Y6" s="3"/>
      <c r="Z6" s="52" t="str">
        <f>Z5</f>
        <v>B</v>
      </c>
      <c r="AA6" s="4">
        <f t="shared" ref="AA6" si="0">IF(I6="D",1000,I6)</f>
        <v>73.209999999999994</v>
      </c>
      <c r="AB6" s="4">
        <f t="shared" ref="AB6" si="1">IF(J6="D",1000,J6)</f>
        <v>0</v>
      </c>
      <c r="AC6" s="4">
        <f t="shared" ref="AC6" si="2">IF(K6="D",1000,K6)</f>
        <v>0</v>
      </c>
      <c r="AD6" s="4">
        <f t="shared" ref="AD6" si="3">IF(L6="D",1000,L6)</f>
        <v>0</v>
      </c>
      <c r="AE6" s="5">
        <f t="shared" ref="AE6" si="4">IF(M6="D",1000,M6)</f>
        <v>72.97</v>
      </c>
      <c r="AF6" s="15">
        <f t="shared" ref="AF6" si="5">IF(N6="D",1000,N6)</f>
        <v>0</v>
      </c>
      <c r="AG6" s="15">
        <f t="shared" ref="AG6" si="6">IF(O6="D",1000,O6)</f>
        <v>2</v>
      </c>
      <c r="AH6" s="15">
        <f t="shared" ref="AH6" si="7">IF(P6="D",1000,P6)</f>
        <v>0</v>
      </c>
      <c r="AI6" s="6">
        <f t="shared" ref="AI6" si="8">IF(Q6="D",1000,Q6)</f>
        <v>72.209999999999994</v>
      </c>
      <c r="AJ6" s="15">
        <f t="shared" ref="AJ6" si="9">IF(R6="D",1000,R6)</f>
        <v>0</v>
      </c>
      <c r="AK6" s="15">
        <f t="shared" ref="AK6" si="10">IF(S6="D",1000,S6)</f>
        <v>0</v>
      </c>
      <c r="AL6" s="15">
        <f t="shared" ref="AL6" si="11">IF(T6="D",1000,T6)</f>
        <v>0</v>
      </c>
      <c r="AM6" s="7">
        <f t="shared" ref="AM6" si="12">AA6+AB6+AC6+AD6</f>
        <v>73.209999999999994</v>
      </c>
      <c r="AN6" s="7">
        <f t="shared" ref="AN6" si="13">AE6+AF6+AG6+AH6</f>
        <v>74.97</v>
      </c>
      <c r="AO6" s="7">
        <f t="shared" ref="AO6" si="14">AI6+AJ6+AK6+AL6</f>
        <v>72.209999999999994</v>
      </c>
      <c r="AP6" s="8">
        <f>MIN(AM6:AO6)</f>
        <v>72.209999999999994</v>
      </c>
      <c r="AQ6" s="53">
        <f>MAX(AM6:AO6)</f>
        <v>74.97</v>
      </c>
      <c r="AR6" s="54">
        <f>MIN(AN6:AO6)</f>
        <v>72.209999999999994</v>
      </c>
      <c r="AS6" s="54">
        <f>MAX(AN6:AO6)/1000000</f>
        <v>7.4969999999999995E-5</v>
      </c>
      <c r="AT6" s="55">
        <f>((AM6+AN6+AO6)-(AP6+AQ6))/1000000</f>
        <v>7.3209999999999985E-5</v>
      </c>
      <c r="AU6" s="55">
        <f>MAX(AM6:AO6)/1000000</f>
        <v>7.4969999999999995E-5</v>
      </c>
      <c r="AV6" s="55">
        <f>MAX(AM6:AO6)/1000000000000</f>
        <v>7.4970000000000001E-11</v>
      </c>
      <c r="AW6" s="55">
        <f>MIN(AM6:AO6)/10000000000</f>
        <v>7.2209999999999998E-9</v>
      </c>
      <c r="AX6" s="53">
        <f>(AB6+AC6+AD6+AF6+AG6+AH6+AJ6+AK6+AL6)/1000000</f>
        <v>1.9999999999999999E-6</v>
      </c>
      <c r="AY6" s="56">
        <f>AR6+AS6</f>
        <v>72.210074969999994</v>
      </c>
      <c r="AZ6" s="56">
        <f>AP6+AT6+AV6</f>
        <v>72.210073210074967</v>
      </c>
      <c r="BA6" s="56">
        <f>AM6+AN6+AO6-AQ6+AU6</f>
        <v>145.42007496999997</v>
      </c>
      <c r="BB6" s="56">
        <f>AM6+AN6+AO6+AX6+AW6</f>
        <v>220.39000200722097</v>
      </c>
      <c r="BC6" s="57">
        <f>IF(AI6=0,"",IF(Z6="A",AY6,IF(Z6="Super A",AZ6,IF(Z6="B",BA6,IF(Z6="C",BB6,"")))))</f>
        <v>145.42007496999997</v>
      </c>
      <c r="BD6" s="12">
        <f>IF(AI6=0,"",IF(BC6&gt;1000,"D",RANK($BC6,$BC$6:$BC$40,1)))</f>
        <v>12</v>
      </c>
      <c r="BE6">
        <f>AM6+0.0001</f>
        <v>73.210099999999997</v>
      </c>
      <c r="BF6">
        <f>AN6+0.0002</f>
        <v>74.970200000000006</v>
      </c>
      <c r="BG6">
        <f>AO6+0.0003</f>
        <v>72.210299999999989</v>
      </c>
      <c r="BH6" s="3">
        <f>RANK(BE6,$BE6:$BG6)</f>
        <v>2</v>
      </c>
      <c r="BI6" s="3">
        <f t="shared" ref="BI6:BJ6" si="15">RANK(BF6,$BE6:$BG6)</f>
        <v>1</v>
      </c>
      <c r="BJ6" s="3">
        <f t="shared" si="15"/>
        <v>3</v>
      </c>
      <c r="BK6">
        <f>ROUND(IF(Z6="A",BH6,IF(Z6="Super A",BH6/2,IF(Z6="B",BH6,IF(Z6="C",0,"")))),0)</f>
        <v>2</v>
      </c>
      <c r="BL6">
        <f>ROUND(IF(Z6="A",BI6,IF(Z6="Super A",BI6/2,IF(Z6="B",BI6,IF(Z6="C",0,"")))),0)</f>
        <v>1</v>
      </c>
      <c r="BM6">
        <f>ROUND(IF(Z6="A",BJ6,IF(Z6="Super A",BJ6/2,IF(Z6="B",BJ6,IF(Z6="C",0,"")))),0)</f>
        <v>3</v>
      </c>
    </row>
    <row r="7" spans="1:65" ht="16.5" customHeight="1">
      <c r="A7" s="14">
        <f>IF(Seznam!A7="","",Seznam!A7)</f>
        <v>161</v>
      </c>
      <c r="B7" s="14" t="str">
        <f>IF(Seznam!B7="","",Seznam!B7)</f>
        <v>CEPÁK Kryštof</v>
      </c>
      <c r="C7" s="38" t="str">
        <f>IF(Seznam!C7="","",Seznam!C7)</f>
        <v xml:space="preserve">DTC-Český Krumlov </v>
      </c>
      <c r="D7" s="39" t="str">
        <f>IF(Seznam!D7="","",Seznam!D7)</f>
        <v>JČ</v>
      </c>
      <c r="E7" s="13">
        <f>IF(Tr!B7="","",Tr!B7)</f>
        <v>82</v>
      </c>
      <c r="F7" s="67" t="str">
        <f>IF(Tr!C7="","",Tr!C7)</f>
        <v/>
      </c>
      <c r="G7" s="67" t="str">
        <f>IF(Tr!D7="","",Tr!D7)</f>
        <v/>
      </c>
      <c r="H7" s="67" t="str">
        <f>IF(Tr!E7="","",Tr!E7)</f>
        <v/>
      </c>
      <c r="I7" s="1">
        <f>IF('1j'!B7="",0,'1j'!B7)</f>
        <v>79.17</v>
      </c>
      <c r="J7" s="68">
        <f>IF('1j'!C7="",0,'1j'!C7)</f>
        <v>0</v>
      </c>
      <c r="K7" s="68">
        <f>IF('1j'!D7="",0,'1j'!D7)</f>
        <v>0</v>
      </c>
      <c r="L7" s="68">
        <f>IF('1j'!E7="",0,'1j'!E7)</f>
        <v>0</v>
      </c>
      <c r="M7" s="1">
        <f>IF('2j (proA 1j)'!B7="",0,'2j (proA 1j)'!B7)</f>
        <v>73.78</v>
      </c>
      <c r="N7" s="68">
        <f>IF('2j (proA 1j)'!C7="",0,'2j (proA 1j)'!C7)</f>
        <v>0</v>
      </c>
      <c r="O7" s="68">
        <f>IF('2j (proA 1j)'!D7="",0,'2j (proA 1j)'!D7)</f>
        <v>0</v>
      </c>
      <c r="P7" s="68">
        <f>IF('2j (proA 1j)'!E7="",0,'2j (proA 1j)'!E7)</f>
        <v>0</v>
      </c>
      <c r="Q7" s="1">
        <f>IF('3j (proA 2j)'!B7="",0,'3j (proA 2j)'!B7)</f>
        <v>72.95</v>
      </c>
      <c r="R7" s="68">
        <f>IF('3j (proA 2j)'!C7="",0,'3j (proA 2j)'!C7)</f>
        <v>0</v>
      </c>
      <c r="S7" s="68">
        <f>IF('3j (proA 2j)'!D7="",0,'3j (proA 2j)'!D7)</f>
        <v>0</v>
      </c>
      <c r="T7" s="68">
        <f>IF('3j (proA 2j)'!E7="",0,'3j (proA 2j)'!E7)</f>
        <v>0</v>
      </c>
      <c r="U7" s="1">
        <f t="shared" ref="U7:U30" si="16">BC7</f>
        <v>146.73007916999995</v>
      </c>
      <c r="V7" s="65">
        <f t="shared" ref="V7:V30" si="17">BD7</f>
        <v>13</v>
      </c>
      <c r="W7" s="3"/>
      <c r="X7" s="3"/>
      <c r="Y7" s="3"/>
      <c r="Z7" s="52" t="str">
        <f t="shared" ref="Z7:Z40" si="18">Z6</f>
        <v>B</v>
      </c>
      <c r="AA7" s="4">
        <f t="shared" ref="AA7:AA30" si="19">IF(I7="D",1000,I7)</f>
        <v>79.17</v>
      </c>
      <c r="AB7" s="4">
        <f t="shared" ref="AB7:AB30" si="20">IF(J7="D",1000,J7)</f>
        <v>0</v>
      </c>
      <c r="AC7" s="4">
        <f t="shared" ref="AC7:AC30" si="21">IF(K7="D",1000,K7)</f>
        <v>0</v>
      </c>
      <c r="AD7" s="4">
        <f t="shared" ref="AD7:AD30" si="22">IF(L7="D",1000,L7)</f>
        <v>0</v>
      </c>
      <c r="AE7" s="5">
        <f t="shared" ref="AE7:AE30" si="23">IF(M7="D",1000,M7)</f>
        <v>73.78</v>
      </c>
      <c r="AF7" s="15">
        <f t="shared" ref="AF7:AF30" si="24">IF(N7="D",1000,N7)</f>
        <v>0</v>
      </c>
      <c r="AG7" s="15">
        <f t="shared" ref="AG7:AG30" si="25">IF(O7="D",1000,O7)</f>
        <v>0</v>
      </c>
      <c r="AH7" s="15">
        <f t="shared" ref="AH7:AH30" si="26">IF(P7="D",1000,P7)</f>
        <v>0</v>
      </c>
      <c r="AI7" s="6">
        <f t="shared" ref="AI7:AI30" si="27">IF(Q7="D",1000,Q7)</f>
        <v>72.95</v>
      </c>
      <c r="AJ7" s="15">
        <f t="shared" ref="AJ7:AJ30" si="28">IF(R7="D",1000,R7)</f>
        <v>0</v>
      </c>
      <c r="AK7" s="15">
        <f t="shared" ref="AK7:AK30" si="29">IF(S7="D",1000,S7)</f>
        <v>0</v>
      </c>
      <c r="AL7" s="15">
        <f t="shared" ref="AL7:AL30" si="30">IF(T7="D",1000,T7)</f>
        <v>0</v>
      </c>
      <c r="AM7" s="7">
        <f t="shared" ref="AM7:AM30" si="31">AA7+AB7+AC7+AD7</f>
        <v>79.17</v>
      </c>
      <c r="AN7" s="7">
        <f t="shared" ref="AN7:AN30" si="32">AE7+AF7+AG7+AH7</f>
        <v>73.78</v>
      </c>
      <c r="AO7" s="7">
        <f t="shared" ref="AO7:AO30" si="33">AI7+AJ7+AK7+AL7</f>
        <v>72.95</v>
      </c>
      <c r="AP7" s="8">
        <f t="shared" ref="AP7:AP30" si="34">MIN(AM7:AO7)</f>
        <v>72.95</v>
      </c>
      <c r="AQ7" s="53">
        <f t="shared" ref="AQ7:AQ30" si="35">MAX(AM7:AO7)</f>
        <v>79.17</v>
      </c>
      <c r="AR7" s="54">
        <f t="shared" ref="AR7:AR30" si="36">MIN(AN7:AO7)</f>
        <v>72.95</v>
      </c>
      <c r="AS7" s="54">
        <f t="shared" ref="AS7:AS30" si="37">MAX(AN7:AO7)/1000000</f>
        <v>7.3780000000000002E-5</v>
      </c>
      <c r="AT7" s="55">
        <f t="shared" ref="AT7:AT30" si="38">((AM7+AN7+AO7)-(AP7+AQ7))/1000000</f>
        <v>7.3779999999999975E-5</v>
      </c>
      <c r="AU7" s="55">
        <f t="shared" ref="AU7:AU30" si="39">MAX(AM7:AO7)/1000000</f>
        <v>7.9170000000000003E-5</v>
      </c>
      <c r="AV7" s="55">
        <f t="shared" ref="AV7:AV30" si="40">MAX(AM7:AO7)/1000000000000</f>
        <v>7.9169999999999996E-11</v>
      </c>
      <c r="AW7" s="55">
        <f t="shared" ref="AW7:AW30" si="41">MIN(AM7:AO7)/10000000000</f>
        <v>7.2950000000000001E-9</v>
      </c>
      <c r="AX7" s="53">
        <f t="shared" ref="AX7:AX30" si="42">(AB7+AC7+AD7+AF7+AG7+AH7+AJ7+AK7+AL7)/1000000</f>
        <v>0</v>
      </c>
      <c r="AY7" s="56">
        <f t="shared" ref="AY7:AY30" si="43">AR7+AS7</f>
        <v>72.950073779999997</v>
      </c>
      <c r="AZ7" s="56">
        <f t="shared" ref="AZ7:AZ30" si="44">AP7+AT7+AV7</f>
        <v>72.950073780079165</v>
      </c>
      <c r="BA7" s="56">
        <f t="shared" ref="BA7:BA30" si="45">AM7+AN7+AO7-AQ7+AU7</f>
        <v>146.73007916999995</v>
      </c>
      <c r="BB7" s="56">
        <f t="shared" ref="BB7:BB30" si="46">AM7+AN7+AO7+AX7+AW7</f>
        <v>225.90000000729498</v>
      </c>
      <c r="BC7" s="57">
        <f t="shared" ref="BC7:BC30" si="47">IF(AI7=0,"",IF(Z7="A",AY7,IF(Z7="Super A",AZ7,IF(Z7="B",BA7,IF(Z7="C",BB7,"")))))</f>
        <v>146.73007916999995</v>
      </c>
      <c r="BD7" s="12">
        <f t="shared" ref="BD7:BD40" si="48">IF(AI7=0,"",IF(BC7&gt;1000,"D",RANK($BC7,$BC$6:$BC$40,1)))</f>
        <v>13</v>
      </c>
      <c r="BE7">
        <f t="shared" ref="BE7:BE30" si="49">AM7+0.0001</f>
        <v>79.170100000000005</v>
      </c>
      <c r="BF7">
        <f t="shared" ref="BF7:BF30" si="50">AN7+0.0002</f>
        <v>73.780200000000008</v>
      </c>
      <c r="BG7">
        <f t="shared" ref="BG7:BG30" si="51">AO7+0.0003</f>
        <v>72.950299999999999</v>
      </c>
      <c r="BH7" s="3">
        <f t="shared" ref="BH7:BH30" si="52">RANK(BE7,$BE7:$BG7)</f>
        <v>1</v>
      </c>
      <c r="BI7" s="3">
        <f t="shared" ref="BI7:BI30" si="53">RANK(BF7,$BE7:$BG7)</f>
        <v>2</v>
      </c>
      <c r="BJ7" s="3">
        <f t="shared" ref="BJ7:BJ30" si="54">RANK(BG7,$BE7:$BG7)</f>
        <v>3</v>
      </c>
      <c r="BK7">
        <f t="shared" ref="BK7:BK30" si="55">ROUND(IF(Z7="A",BH7,IF(Z7="Super A",BH7/2,IF(Z7="B",BH7,IF(Z7="C",0,"")))),0)</f>
        <v>1</v>
      </c>
      <c r="BL7">
        <f t="shared" ref="BL7:BL30" si="56">ROUND(IF(Z7="A",BI7,IF(Z7="Super A",BI7/2,IF(Z7="B",BI7,IF(Z7="C",0,"")))),0)</f>
        <v>2</v>
      </c>
      <c r="BM7">
        <f t="shared" ref="BM7:BM30" si="57">ROUND(IF(Z7="A",BJ7,IF(Z7="Super A",BJ7/2,IF(Z7="B",BJ7,IF(Z7="C",0,"")))),0)</f>
        <v>3</v>
      </c>
    </row>
    <row r="8" spans="1:65" ht="16.5" customHeight="1">
      <c r="A8" s="14">
        <f>IF(Seznam!A8="","",Seznam!A8)</f>
        <v>159</v>
      </c>
      <c r="B8" s="14" t="str">
        <f>IF(Seznam!B8="","",Seznam!B8)</f>
        <v>ZAHRÁDKOVÁ Tereza</v>
      </c>
      <c r="C8" s="38" t="str">
        <f>IF(Seznam!C8="","",Seznam!C8)</f>
        <v>ÚAMK - AMK Škoda</v>
      </c>
      <c r="D8" s="39" t="str">
        <f>IF(Seznam!D8="","",Seznam!D8)</f>
        <v>StČ</v>
      </c>
      <c r="E8" s="13">
        <f>IF(Tr!B8="","",Tr!B8)</f>
        <v>106.51</v>
      </c>
      <c r="F8" s="67" t="str">
        <f>IF(Tr!C8="","",Tr!C8)</f>
        <v/>
      </c>
      <c r="G8" s="67">
        <f>IF(Tr!D8="","",Tr!D8)</f>
        <v>2</v>
      </c>
      <c r="H8" s="67" t="str">
        <f>IF(Tr!E8="","",Tr!E8)</f>
        <v/>
      </c>
      <c r="I8" s="1">
        <f>IF('1j'!B8="",0,'1j'!B8)</f>
        <v>93.78</v>
      </c>
      <c r="J8" s="68">
        <f>IF('1j'!C8="",0,'1j'!C8)</f>
        <v>0</v>
      </c>
      <c r="K8" s="68">
        <f>IF('1j'!D8="",0,'1j'!D8)</f>
        <v>0</v>
      </c>
      <c r="L8" s="68">
        <f>IF('1j'!E8="",0,'1j'!E8)</f>
        <v>0</v>
      </c>
      <c r="M8" s="1">
        <f>IF('2j (proA 1j)'!B8="",0,'2j (proA 1j)'!B8)</f>
        <v>86.5</v>
      </c>
      <c r="N8" s="68">
        <f>IF('2j (proA 1j)'!C8="",0,'2j (proA 1j)'!C8)</f>
        <v>0</v>
      </c>
      <c r="O8" s="68">
        <f>IF('2j (proA 1j)'!D8="",0,'2j (proA 1j)'!D8)</f>
        <v>0</v>
      </c>
      <c r="P8" s="68">
        <f>IF('2j (proA 1j)'!E8="",0,'2j (proA 1j)'!E8)</f>
        <v>0</v>
      </c>
      <c r="Q8" s="1">
        <f>IF('3j (proA 2j)'!B8="",0,'3j (proA 2j)'!B8)</f>
        <v>89.1</v>
      </c>
      <c r="R8" s="68">
        <f>IF('3j (proA 2j)'!C8="",0,'3j (proA 2j)'!C8)</f>
        <v>2</v>
      </c>
      <c r="S8" s="68">
        <f>IF('3j (proA 2j)'!D8="",0,'3j (proA 2j)'!D8)</f>
        <v>0</v>
      </c>
      <c r="T8" s="68">
        <f>IF('3j (proA 2j)'!E8="",0,'3j (proA 2j)'!E8)</f>
        <v>0</v>
      </c>
      <c r="U8" s="1">
        <f t="shared" si="16"/>
        <v>177.60009377999998</v>
      </c>
      <c r="V8" s="65">
        <f t="shared" si="17"/>
        <v>17</v>
      </c>
      <c r="W8" s="3"/>
      <c r="X8" s="3"/>
      <c r="Y8" s="3"/>
      <c r="Z8" s="52" t="str">
        <f t="shared" si="18"/>
        <v>B</v>
      </c>
      <c r="AA8" s="4">
        <f t="shared" si="19"/>
        <v>93.78</v>
      </c>
      <c r="AB8" s="4">
        <f t="shared" si="20"/>
        <v>0</v>
      </c>
      <c r="AC8" s="4">
        <f t="shared" si="21"/>
        <v>0</v>
      </c>
      <c r="AD8" s="4">
        <f t="shared" si="22"/>
        <v>0</v>
      </c>
      <c r="AE8" s="5">
        <f t="shared" si="23"/>
        <v>86.5</v>
      </c>
      <c r="AF8" s="15">
        <f t="shared" si="24"/>
        <v>0</v>
      </c>
      <c r="AG8" s="15">
        <f t="shared" si="25"/>
        <v>0</v>
      </c>
      <c r="AH8" s="15">
        <f t="shared" si="26"/>
        <v>0</v>
      </c>
      <c r="AI8" s="6">
        <f t="shared" si="27"/>
        <v>89.1</v>
      </c>
      <c r="AJ8" s="15">
        <f t="shared" si="28"/>
        <v>2</v>
      </c>
      <c r="AK8" s="15">
        <f t="shared" si="29"/>
        <v>0</v>
      </c>
      <c r="AL8" s="15">
        <f t="shared" si="30"/>
        <v>0</v>
      </c>
      <c r="AM8" s="7">
        <f t="shared" si="31"/>
        <v>93.78</v>
      </c>
      <c r="AN8" s="7">
        <f t="shared" si="32"/>
        <v>86.5</v>
      </c>
      <c r="AO8" s="7">
        <f t="shared" si="33"/>
        <v>91.1</v>
      </c>
      <c r="AP8" s="8">
        <f t="shared" si="34"/>
        <v>86.5</v>
      </c>
      <c r="AQ8" s="53">
        <f t="shared" si="35"/>
        <v>93.78</v>
      </c>
      <c r="AR8" s="54">
        <f t="shared" si="36"/>
        <v>86.5</v>
      </c>
      <c r="AS8" s="54">
        <f t="shared" si="37"/>
        <v>9.1099999999999992E-5</v>
      </c>
      <c r="AT8" s="55">
        <f t="shared" si="38"/>
        <v>9.1099999999999992E-5</v>
      </c>
      <c r="AU8" s="55">
        <f t="shared" si="39"/>
        <v>9.378E-5</v>
      </c>
      <c r="AV8" s="55">
        <f t="shared" si="40"/>
        <v>9.3779999999999998E-11</v>
      </c>
      <c r="AW8" s="55">
        <f t="shared" si="41"/>
        <v>8.6499999999999997E-9</v>
      </c>
      <c r="AX8" s="53">
        <f t="shared" si="42"/>
        <v>1.9999999999999999E-6</v>
      </c>
      <c r="AY8" s="56">
        <f t="shared" si="43"/>
        <v>86.500091100000006</v>
      </c>
      <c r="AZ8" s="56">
        <f t="shared" si="44"/>
        <v>86.500091100093783</v>
      </c>
      <c r="BA8" s="56">
        <f t="shared" si="45"/>
        <v>177.60009377999998</v>
      </c>
      <c r="BB8" s="56">
        <f t="shared" si="46"/>
        <v>271.38000200864997</v>
      </c>
      <c r="BC8" s="57">
        <f t="shared" si="47"/>
        <v>177.60009377999998</v>
      </c>
      <c r="BD8" s="12">
        <f t="shared" si="48"/>
        <v>17</v>
      </c>
      <c r="BE8">
        <f t="shared" si="49"/>
        <v>93.780100000000004</v>
      </c>
      <c r="BF8">
        <f t="shared" si="50"/>
        <v>86.500200000000007</v>
      </c>
      <c r="BG8">
        <f t="shared" si="51"/>
        <v>91.10029999999999</v>
      </c>
      <c r="BH8" s="3">
        <f t="shared" si="52"/>
        <v>1</v>
      </c>
      <c r="BI8" s="3">
        <f t="shared" si="53"/>
        <v>3</v>
      </c>
      <c r="BJ8" s="3">
        <f t="shared" si="54"/>
        <v>2</v>
      </c>
      <c r="BK8">
        <f t="shared" si="55"/>
        <v>1</v>
      </c>
      <c r="BL8">
        <f t="shared" si="56"/>
        <v>3</v>
      </c>
      <c r="BM8">
        <f t="shared" si="57"/>
        <v>2</v>
      </c>
    </row>
    <row r="9" spans="1:65" ht="16.5" customHeight="1">
      <c r="A9" s="14">
        <f>IF(Seznam!A9="","",Seznam!A9)</f>
        <v>153</v>
      </c>
      <c r="B9" s="14" t="str">
        <f>IF(Seznam!B9="","",Seznam!B9)</f>
        <v>ČERVENÝ Jakub</v>
      </c>
      <c r="C9" s="38" t="str">
        <f>IF(Seznam!C9="","",Seznam!C9)</f>
        <v>ÚAMK - AMK Škoda</v>
      </c>
      <c r="D9" s="39" t="str">
        <f>IF(Seznam!D9="","",Seznam!D9)</f>
        <v>StČ</v>
      </c>
      <c r="E9" s="13">
        <f>IF(Tr!B9="","",Tr!B9)</f>
        <v>74.83</v>
      </c>
      <c r="F9" s="67" t="str">
        <f>IF(Tr!C9="","",Tr!C9)</f>
        <v/>
      </c>
      <c r="G9" s="67" t="str">
        <f>IF(Tr!D9="","",Tr!D9)</f>
        <v/>
      </c>
      <c r="H9" s="67" t="str">
        <f>IF(Tr!E9="","",Tr!E9)</f>
        <v/>
      </c>
      <c r="I9" s="1">
        <f>IF('1j'!B9="",0,'1j'!B9)</f>
        <v>70.02</v>
      </c>
      <c r="J9" s="68">
        <f>IF('1j'!C9="",0,'1j'!C9)</f>
        <v>0</v>
      </c>
      <c r="K9" s="68">
        <f>IF('1j'!D9="",0,'1j'!D9)</f>
        <v>0</v>
      </c>
      <c r="L9" s="68">
        <f>IF('1j'!E9="",0,'1j'!E9)</f>
        <v>0</v>
      </c>
      <c r="M9" s="1">
        <f>IF('2j (proA 1j)'!B9="",0,'2j (proA 1j)'!B9)</f>
        <v>69.81</v>
      </c>
      <c r="N9" s="68">
        <f>IF('2j (proA 1j)'!C9="",0,'2j (proA 1j)'!C9)</f>
        <v>0</v>
      </c>
      <c r="O9" s="68">
        <f>IF('2j (proA 1j)'!D9="",0,'2j (proA 1j)'!D9)</f>
        <v>0</v>
      </c>
      <c r="P9" s="68">
        <f>IF('2j (proA 1j)'!E9="",0,'2j (proA 1j)'!E9)</f>
        <v>2</v>
      </c>
      <c r="Q9" s="1">
        <f>IF('3j (proA 2j)'!B9="",0,'3j (proA 2j)'!B9)</f>
        <v>69.45</v>
      </c>
      <c r="R9" s="68">
        <f>IF('3j (proA 2j)'!C9="",0,'3j (proA 2j)'!C9)</f>
        <v>0</v>
      </c>
      <c r="S9" s="68">
        <f>IF('3j (proA 2j)'!D9="",0,'3j (proA 2j)'!D9)</f>
        <v>0</v>
      </c>
      <c r="T9" s="68">
        <f>IF('3j (proA 2j)'!E9="",0,'3j (proA 2j)'!E9)</f>
        <v>0</v>
      </c>
      <c r="U9" s="1">
        <f t="shared" si="16"/>
        <v>139.47007180999998</v>
      </c>
      <c r="V9" s="65">
        <f t="shared" si="17"/>
        <v>8</v>
      </c>
      <c r="W9" s="3"/>
      <c r="X9" s="3"/>
      <c r="Y9" s="3"/>
      <c r="Z9" s="52" t="str">
        <f t="shared" si="18"/>
        <v>B</v>
      </c>
      <c r="AA9" s="4">
        <f t="shared" si="19"/>
        <v>70.02</v>
      </c>
      <c r="AB9" s="4">
        <f t="shared" si="20"/>
        <v>0</v>
      </c>
      <c r="AC9" s="4">
        <f t="shared" si="21"/>
        <v>0</v>
      </c>
      <c r="AD9" s="4">
        <f t="shared" si="22"/>
        <v>0</v>
      </c>
      <c r="AE9" s="5">
        <f t="shared" si="23"/>
        <v>69.81</v>
      </c>
      <c r="AF9" s="15">
        <f t="shared" si="24"/>
        <v>0</v>
      </c>
      <c r="AG9" s="15">
        <f t="shared" si="25"/>
        <v>0</v>
      </c>
      <c r="AH9" s="15">
        <f t="shared" si="26"/>
        <v>2</v>
      </c>
      <c r="AI9" s="6">
        <f t="shared" si="27"/>
        <v>69.45</v>
      </c>
      <c r="AJ9" s="15">
        <f t="shared" si="28"/>
        <v>0</v>
      </c>
      <c r="AK9" s="15">
        <f t="shared" si="29"/>
        <v>0</v>
      </c>
      <c r="AL9" s="15">
        <f t="shared" si="30"/>
        <v>0</v>
      </c>
      <c r="AM9" s="7">
        <f t="shared" si="31"/>
        <v>70.02</v>
      </c>
      <c r="AN9" s="7">
        <f t="shared" si="32"/>
        <v>71.81</v>
      </c>
      <c r="AO9" s="7">
        <f t="shared" si="33"/>
        <v>69.45</v>
      </c>
      <c r="AP9" s="8">
        <f t="shared" si="34"/>
        <v>69.45</v>
      </c>
      <c r="AQ9" s="53">
        <f t="shared" si="35"/>
        <v>71.81</v>
      </c>
      <c r="AR9" s="54">
        <f t="shared" si="36"/>
        <v>69.45</v>
      </c>
      <c r="AS9" s="54">
        <f t="shared" si="37"/>
        <v>7.1810000000000005E-5</v>
      </c>
      <c r="AT9" s="55">
        <f t="shared" si="38"/>
        <v>7.0019999999999984E-5</v>
      </c>
      <c r="AU9" s="55">
        <f t="shared" si="39"/>
        <v>7.1810000000000005E-5</v>
      </c>
      <c r="AV9" s="55">
        <f t="shared" si="40"/>
        <v>7.1810000000000008E-11</v>
      </c>
      <c r="AW9" s="55">
        <f t="shared" si="41"/>
        <v>6.9450000000000003E-9</v>
      </c>
      <c r="AX9" s="53">
        <f t="shared" si="42"/>
        <v>1.9999999999999999E-6</v>
      </c>
      <c r="AY9" s="56">
        <f t="shared" si="43"/>
        <v>69.450071809999997</v>
      </c>
      <c r="AZ9" s="56">
        <f t="shared" si="44"/>
        <v>69.450070020071806</v>
      </c>
      <c r="BA9" s="56">
        <f t="shared" si="45"/>
        <v>139.47007180999998</v>
      </c>
      <c r="BB9" s="56">
        <f t="shared" si="46"/>
        <v>211.28000200694495</v>
      </c>
      <c r="BC9" s="57">
        <f t="shared" si="47"/>
        <v>139.47007180999998</v>
      </c>
      <c r="BD9" s="12">
        <f t="shared" si="48"/>
        <v>8</v>
      </c>
      <c r="BE9">
        <f t="shared" si="49"/>
        <v>70.020099999999999</v>
      </c>
      <c r="BF9">
        <f t="shared" si="50"/>
        <v>71.810200000000009</v>
      </c>
      <c r="BG9">
        <f t="shared" si="51"/>
        <v>69.450299999999999</v>
      </c>
      <c r="BH9" s="3">
        <f t="shared" si="52"/>
        <v>2</v>
      </c>
      <c r="BI9" s="3">
        <f t="shared" si="53"/>
        <v>1</v>
      </c>
      <c r="BJ9" s="3">
        <f t="shared" si="54"/>
        <v>3</v>
      </c>
      <c r="BK9">
        <f t="shared" si="55"/>
        <v>2</v>
      </c>
      <c r="BL9">
        <f t="shared" si="56"/>
        <v>1</v>
      </c>
      <c r="BM9">
        <f t="shared" si="57"/>
        <v>3</v>
      </c>
    </row>
    <row r="10" spans="1:65" ht="16.5" customHeight="1">
      <c r="A10" s="14">
        <f>IF(Seznam!A10="","",Seznam!A10)</f>
        <v>151</v>
      </c>
      <c r="B10" s="14" t="str">
        <f>IF(Seznam!B10="","",Seznam!B10)</f>
        <v>ČERVENÁ Ema</v>
      </c>
      <c r="C10" s="38" t="str">
        <f>IF(Seznam!C10="","",Seznam!C10)</f>
        <v>ÚAMK - AMK Škoda</v>
      </c>
      <c r="D10" s="39" t="str">
        <f>IF(Seznam!D10="","",Seznam!D10)</f>
        <v>StČ</v>
      </c>
      <c r="E10" s="13">
        <f>IF(Tr!B10="","",Tr!B10)</f>
        <v>155.84</v>
      </c>
      <c r="F10" s="67" t="str">
        <f>IF(Tr!C10="","",Tr!C10)</f>
        <v/>
      </c>
      <c r="G10" s="67" t="str">
        <f>IF(Tr!D10="","",Tr!D10)</f>
        <v/>
      </c>
      <c r="H10" s="67" t="str">
        <f>IF(Tr!E10="","",Tr!E10)</f>
        <v/>
      </c>
      <c r="I10" s="1">
        <f>IF('1j'!B10="",0,'1j'!B10)</f>
        <v>166.46</v>
      </c>
      <c r="J10" s="68">
        <f>IF('1j'!C10="",0,'1j'!C10)</f>
        <v>0</v>
      </c>
      <c r="K10" s="68">
        <f>IF('1j'!D10="",0,'1j'!D10)</f>
        <v>0</v>
      </c>
      <c r="L10" s="68">
        <f>IF('1j'!E10="",0,'1j'!E10)</f>
        <v>0</v>
      </c>
      <c r="M10" s="1">
        <f>IF('2j (proA 1j)'!B10="",0,'2j (proA 1j)'!B10)</f>
        <v>131.91999999999999</v>
      </c>
      <c r="N10" s="68">
        <f>IF('2j (proA 1j)'!C10="",0,'2j (proA 1j)'!C10)</f>
        <v>0</v>
      </c>
      <c r="O10" s="68">
        <f>IF('2j (proA 1j)'!D10="",0,'2j (proA 1j)'!D10)</f>
        <v>100</v>
      </c>
      <c r="P10" s="68">
        <f>IF('2j (proA 1j)'!E10="",0,'2j (proA 1j)'!E10)</f>
        <v>0</v>
      </c>
      <c r="Q10" s="1">
        <f>IF('3j (proA 2j)'!B10="",0,'3j (proA 2j)'!B10)</f>
        <v>130.88999999999999</v>
      </c>
      <c r="R10" s="68">
        <f>IF('3j (proA 2j)'!C10="",0,'3j (proA 2j)'!C10)</f>
        <v>0</v>
      </c>
      <c r="S10" s="68">
        <f>IF('3j (proA 2j)'!D10="",0,'3j (proA 2j)'!D10)</f>
        <v>100</v>
      </c>
      <c r="T10" s="68">
        <f>IF('3j (proA 2j)'!E10="",0,'3j (proA 2j)'!E10)</f>
        <v>0</v>
      </c>
      <c r="U10" s="1">
        <f t="shared" si="16"/>
        <v>397.35023192</v>
      </c>
      <c r="V10" s="65">
        <f t="shared" si="17"/>
        <v>19</v>
      </c>
      <c r="W10" s="3"/>
      <c r="X10" s="3"/>
      <c r="Y10" s="3"/>
      <c r="Z10" s="52" t="str">
        <f t="shared" si="18"/>
        <v>B</v>
      </c>
      <c r="AA10" s="4">
        <f t="shared" si="19"/>
        <v>166.46</v>
      </c>
      <c r="AB10" s="4">
        <f t="shared" si="20"/>
        <v>0</v>
      </c>
      <c r="AC10" s="4">
        <f t="shared" si="21"/>
        <v>0</v>
      </c>
      <c r="AD10" s="4">
        <f t="shared" si="22"/>
        <v>0</v>
      </c>
      <c r="AE10" s="5">
        <f t="shared" si="23"/>
        <v>131.91999999999999</v>
      </c>
      <c r="AF10" s="15">
        <f t="shared" si="24"/>
        <v>0</v>
      </c>
      <c r="AG10" s="15">
        <f t="shared" si="25"/>
        <v>100</v>
      </c>
      <c r="AH10" s="15">
        <f t="shared" si="26"/>
        <v>0</v>
      </c>
      <c r="AI10" s="6">
        <f t="shared" si="27"/>
        <v>130.88999999999999</v>
      </c>
      <c r="AJ10" s="15">
        <f t="shared" si="28"/>
        <v>0</v>
      </c>
      <c r="AK10" s="15">
        <f t="shared" si="29"/>
        <v>100</v>
      </c>
      <c r="AL10" s="15">
        <f t="shared" si="30"/>
        <v>0</v>
      </c>
      <c r="AM10" s="7">
        <f t="shared" si="31"/>
        <v>166.46</v>
      </c>
      <c r="AN10" s="7">
        <f t="shared" si="32"/>
        <v>231.92</v>
      </c>
      <c r="AO10" s="7">
        <f t="shared" si="33"/>
        <v>230.89</v>
      </c>
      <c r="AP10" s="8">
        <f t="shared" si="34"/>
        <v>166.46</v>
      </c>
      <c r="AQ10" s="53">
        <f t="shared" si="35"/>
        <v>231.92</v>
      </c>
      <c r="AR10" s="54">
        <f t="shared" si="36"/>
        <v>230.89</v>
      </c>
      <c r="AS10" s="54">
        <f t="shared" si="37"/>
        <v>2.3191999999999999E-4</v>
      </c>
      <c r="AT10" s="55">
        <f t="shared" si="38"/>
        <v>2.3088999999999998E-4</v>
      </c>
      <c r="AU10" s="55">
        <f t="shared" si="39"/>
        <v>2.3191999999999999E-4</v>
      </c>
      <c r="AV10" s="55">
        <f t="shared" si="40"/>
        <v>2.3191999999999999E-10</v>
      </c>
      <c r="AW10" s="55">
        <f t="shared" si="41"/>
        <v>1.6646000000000002E-8</v>
      </c>
      <c r="AX10" s="53">
        <f t="shared" si="42"/>
        <v>2.0000000000000001E-4</v>
      </c>
      <c r="AY10" s="56">
        <f t="shared" si="43"/>
        <v>230.89023191999999</v>
      </c>
      <c r="AZ10" s="56">
        <f t="shared" si="44"/>
        <v>166.46023089023194</v>
      </c>
      <c r="BA10" s="56">
        <f t="shared" si="45"/>
        <v>397.35023192</v>
      </c>
      <c r="BB10" s="56">
        <f t="shared" si="46"/>
        <v>629.27020001664596</v>
      </c>
      <c r="BC10" s="57">
        <f t="shared" si="47"/>
        <v>397.35023192</v>
      </c>
      <c r="BD10" s="12">
        <f t="shared" si="48"/>
        <v>19</v>
      </c>
      <c r="BE10">
        <f t="shared" si="49"/>
        <v>166.46010000000001</v>
      </c>
      <c r="BF10">
        <f t="shared" si="50"/>
        <v>231.92019999999999</v>
      </c>
      <c r="BG10">
        <f t="shared" si="51"/>
        <v>230.8903</v>
      </c>
      <c r="BH10" s="3">
        <f t="shared" si="52"/>
        <v>3</v>
      </c>
      <c r="BI10" s="3">
        <f t="shared" si="53"/>
        <v>1</v>
      </c>
      <c r="BJ10" s="3">
        <f t="shared" si="54"/>
        <v>2</v>
      </c>
      <c r="BK10">
        <f t="shared" si="55"/>
        <v>3</v>
      </c>
      <c r="BL10">
        <f t="shared" si="56"/>
        <v>1</v>
      </c>
      <c r="BM10">
        <f t="shared" si="57"/>
        <v>2</v>
      </c>
    </row>
    <row r="11" spans="1:65" ht="16.5" customHeight="1">
      <c r="A11" s="14">
        <f>IF(Seznam!A11="","",Seznam!A11)</f>
        <v>147</v>
      </c>
      <c r="B11" s="14" t="str">
        <f>IF(Seznam!B11="","",Seznam!B11)</f>
        <v>JAROLÍMOVÁ Beata</v>
      </c>
      <c r="C11" s="38" t="str">
        <f>IF(Seznam!C11="","",Seznam!C11)</f>
        <v>Racing Art Vamberk</v>
      </c>
      <c r="D11" s="39" t="str">
        <f>IF(Seznam!D11="","",Seznam!D11)</f>
        <v>VČ</v>
      </c>
      <c r="E11" s="13">
        <f>IF(Tr!B11="","",Tr!B11)</f>
        <v>74.33</v>
      </c>
      <c r="F11" s="67" t="str">
        <f>IF(Tr!C11="","",Tr!C11)</f>
        <v/>
      </c>
      <c r="G11" s="67" t="str">
        <f>IF(Tr!D11="","",Tr!D11)</f>
        <v/>
      </c>
      <c r="H11" s="67" t="str">
        <f>IF(Tr!E11="","",Tr!E11)</f>
        <v/>
      </c>
      <c r="I11" s="1">
        <f>IF('1j'!B11="",0,'1j'!B11)</f>
        <v>71.64</v>
      </c>
      <c r="J11" s="68">
        <f>IF('1j'!C11="",0,'1j'!C11)</f>
        <v>0</v>
      </c>
      <c r="K11" s="68">
        <f>IF('1j'!D11="",0,'1j'!D11)</f>
        <v>0</v>
      </c>
      <c r="L11" s="68">
        <f>IF('1j'!E11="",0,'1j'!E11)</f>
        <v>0</v>
      </c>
      <c r="M11" s="1">
        <f>IF('2j (proA 1j)'!B11="",0,'2j (proA 1j)'!B11)</f>
        <v>70.7</v>
      </c>
      <c r="N11" s="68">
        <f>IF('2j (proA 1j)'!C11="",0,'2j (proA 1j)'!C11)</f>
        <v>0</v>
      </c>
      <c r="O11" s="68">
        <f>IF('2j (proA 1j)'!D11="",0,'2j (proA 1j)'!D11)</f>
        <v>0</v>
      </c>
      <c r="P11" s="68">
        <f>IF('2j (proA 1j)'!E11="",0,'2j (proA 1j)'!E11)</f>
        <v>0</v>
      </c>
      <c r="Q11" s="1">
        <f>IF('3j (proA 2j)'!B11="",0,'3j (proA 2j)'!B11)</f>
        <v>68.959999999999994</v>
      </c>
      <c r="R11" s="68">
        <f>IF('3j (proA 2j)'!C11="",0,'3j (proA 2j)'!C11)</f>
        <v>0</v>
      </c>
      <c r="S11" s="68">
        <f>IF('3j (proA 2j)'!D11="",0,'3j (proA 2j)'!D11)</f>
        <v>0</v>
      </c>
      <c r="T11" s="68">
        <f>IF('3j (proA 2j)'!E11="",0,'3j (proA 2j)'!E11)</f>
        <v>0</v>
      </c>
      <c r="U11" s="1">
        <f t="shared" si="16"/>
        <v>139.66007164000001</v>
      </c>
      <c r="V11" s="65">
        <f t="shared" si="17"/>
        <v>9</v>
      </c>
      <c r="W11" s="3"/>
      <c r="X11" s="3"/>
      <c r="Y11" s="3"/>
      <c r="Z11" s="52" t="str">
        <f t="shared" si="18"/>
        <v>B</v>
      </c>
      <c r="AA11" s="4">
        <f t="shared" si="19"/>
        <v>71.64</v>
      </c>
      <c r="AB11" s="4">
        <f t="shared" si="20"/>
        <v>0</v>
      </c>
      <c r="AC11" s="4">
        <f t="shared" si="21"/>
        <v>0</v>
      </c>
      <c r="AD11" s="4">
        <f t="shared" si="22"/>
        <v>0</v>
      </c>
      <c r="AE11" s="5">
        <f t="shared" si="23"/>
        <v>70.7</v>
      </c>
      <c r="AF11" s="15">
        <f t="shared" si="24"/>
        <v>0</v>
      </c>
      <c r="AG11" s="15">
        <f t="shared" si="25"/>
        <v>0</v>
      </c>
      <c r="AH11" s="15">
        <f t="shared" si="26"/>
        <v>0</v>
      </c>
      <c r="AI11" s="6">
        <f t="shared" si="27"/>
        <v>68.959999999999994</v>
      </c>
      <c r="AJ11" s="15">
        <f t="shared" si="28"/>
        <v>0</v>
      </c>
      <c r="AK11" s="15">
        <f t="shared" si="29"/>
        <v>0</v>
      </c>
      <c r="AL11" s="15">
        <f t="shared" si="30"/>
        <v>0</v>
      </c>
      <c r="AM11" s="7">
        <f t="shared" si="31"/>
        <v>71.64</v>
      </c>
      <c r="AN11" s="7">
        <f t="shared" si="32"/>
        <v>70.7</v>
      </c>
      <c r="AO11" s="7">
        <f t="shared" si="33"/>
        <v>68.959999999999994</v>
      </c>
      <c r="AP11" s="8">
        <f t="shared" si="34"/>
        <v>68.959999999999994</v>
      </c>
      <c r="AQ11" s="53">
        <f t="shared" si="35"/>
        <v>71.64</v>
      </c>
      <c r="AR11" s="54">
        <f t="shared" si="36"/>
        <v>68.959999999999994</v>
      </c>
      <c r="AS11" s="54">
        <f t="shared" si="37"/>
        <v>7.0699999999999997E-5</v>
      </c>
      <c r="AT11" s="55">
        <f t="shared" si="38"/>
        <v>7.0700000000000011E-5</v>
      </c>
      <c r="AU11" s="55">
        <f t="shared" si="39"/>
        <v>7.1639999999999998E-5</v>
      </c>
      <c r="AV11" s="55">
        <f t="shared" si="40"/>
        <v>7.1639999999999998E-11</v>
      </c>
      <c r="AW11" s="55">
        <f t="shared" si="41"/>
        <v>6.8959999999999993E-9</v>
      </c>
      <c r="AX11" s="53">
        <f t="shared" si="42"/>
        <v>0</v>
      </c>
      <c r="AY11" s="56">
        <f t="shared" si="43"/>
        <v>68.960070699999989</v>
      </c>
      <c r="AZ11" s="56">
        <f t="shared" si="44"/>
        <v>68.960070700071626</v>
      </c>
      <c r="BA11" s="56">
        <f t="shared" si="45"/>
        <v>139.66007164000001</v>
      </c>
      <c r="BB11" s="56">
        <f t="shared" si="46"/>
        <v>211.300000006896</v>
      </c>
      <c r="BC11" s="57">
        <f t="shared" si="47"/>
        <v>139.66007164000001</v>
      </c>
      <c r="BD11" s="12">
        <f t="shared" si="48"/>
        <v>9</v>
      </c>
      <c r="BE11">
        <f t="shared" si="49"/>
        <v>71.640100000000004</v>
      </c>
      <c r="BF11">
        <f t="shared" si="50"/>
        <v>70.700200000000009</v>
      </c>
      <c r="BG11">
        <f t="shared" si="51"/>
        <v>68.960299999999989</v>
      </c>
      <c r="BH11" s="3">
        <f t="shared" si="52"/>
        <v>1</v>
      </c>
      <c r="BI11" s="3">
        <f t="shared" si="53"/>
        <v>2</v>
      </c>
      <c r="BJ11" s="3">
        <f t="shared" si="54"/>
        <v>3</v>
      </c>
      <c r="BK11">
        <f t="shared" si="55"/>
        <v>1</v>
      </c>
      <c r="BL11">
        <f t="shared" si="56"/>
        <v>2</v>
      </c>
      <c r="BM11">
        <f t="shared" si="57"/>
        <v>3</v>
      </c>
    </row>
    <row r="12" spans="1:65" ht="16.5" customHeight="1">
      <c r="A12" s="14">
        <f>IF(Seznam!A12="","",Seznam!A12)</f>
        <v>137</v>
      </c>
      <c r="B12" s="14" t="str">
        <f>IF(Seznam!B12="","",Seznam!B12)</f>
        <v>HOLUB Teodor</v>
      </c>
      <c r="C12" s="38" t="str">
        <f>IF(Seznam!C12="","",Seznam!C12)</f>
        <v>ÚAMK - AMK Škoda</v>
      </c>
      <c r="D12" s="39" t="str">
        <f>IF(Seznam!D12="","",Seznam!D12)</f>
        <v>StČ</v>
      </c>
      <c r="E12" s="13">
        <f>IF(Tr!B12="","",Tr!B12)</f>
        <v>104.56</v>
      </c>
      <c r="F12" s="67" t="str">
        <f>IF(Tr!C12="","",Tr!C12)</f>
        <v/>
      </c>
      <c r="G12" s="67">
        <f>IF(Tr!D12="","",Tr!D12)</f>
        <v>2</v>
      </c>
      <c r="H12" s="67" t="str">
        <f>IF(Tr!E12="","",Tr!E12)</f>
        <v/>
      </c>
      <c r="I12" s="1">
        <f>IF('1j'!B12="",0,'1j'!B12)</f>
        <v>101.48</v>
      </c>
      <c r="J12" s="68">
        <f>IF('1j'!C12="",0,'1j'!C12)</f>
        <v>100</v>
      </c>
      <c r="K12" s="68">
        <f>IF('1j'!D12="",0,'1j'!D12)</f>
        <v>100</v>
      </c>
      <c r="L12" s="68">
        <f>IF('1j'!E12="",0,'1j'!E12)</f>
        <v>0</v>
      </c>
      <c r="M12" s="1">
        <f>IF('2j (proA 1j)'!B12="",0,'2j (proA 1j)'!B12)</f>
        <v>127.38</v>
      </c>
      <c r="N12" s="68">
        <f>IF('2j (proA 1j)'!C12="",0,'2j (proA 1j)'!C12)</f>
        <v>0</v>
      </c>
      <c r="O12" s="68">
        <f>IF('2j (proA 1j)'!D12="",0,'2j (proA 1j)'!D12)</f>
        <v>0</v>
      </c>
      <c r="P12" s="68">
        <f>IF('2j (proA 1j)'!E12="",0,'2j (proA 1j)'!E12)</f>
        <v>0</v>
      </c>
      <c r="Q12" s="1">
        <f>IF('3j (proA 2j)'!B12="",0,'3j (proA 2j)'!B12)</f>
        <v>109.7</v>
      </c>
      <c r="R12" s="68">
        <f>IF('3j (proA 2j)'!C12="",0,'3j (proA 2j)'!C12)</f>
        <v>0</v>
      </c>
      <c r="S12" s="68">
        <f>IF('3j (proA 2j)'!D12="",0,'3j (proA 2j)'!D12)</f>
        <v>0</v>
      </c>
      <c r="T12" s="68">
        <f>IF('3j (proA 2j)'!E12="",0,'3j (proA 2j)'!E12)</f>
        <v>0</v>
      </c>
      <c r="U12" s="1">
        <f t="shared" si="16"/>
        <v>237.08030148000003</v>
      </c>
      <c r="V12" s="65">
        <f t="shared" si="17"/>
        <v>18</v>
      </c>
      <c r="W12" s="3"/>
      <c r="X12" s="3"/>
      <c r="Y12" s="3"/>
      <c r="Z12" s="52" t="str">
        <f t="shared" si="18"/>
        <v>B</v>
      </c>
      <c r="AA12" s="4">
        <f t="shared" si="19"/>
        <v>101.48</v>
      </c>
      <c r="AB12" s="4">
        <f t="shared" si="20"/>
        <v>100</v>
      </c>
      <c r="AC12" s="4">
        <f t="shared" si="21"/>
        <v>100</v>
      </c>
      <c r="AD12" s="4">
        <f t="shared" si="22"/>
        <v>0</v>
      </c>
      <c r="AE12" s="5">
        <f t="shared" si="23"/>
        <v>127.38</v>
      </c>
      <c r="AF12" s="15">
        <f t="shared" si="24"/>
        <v>0</v>
      </c>
      <c r="AG12" s="15">
        <f t="shared" si="25"/>
        <v>0</v>
      </c>
      <c r="AH12" s="15">
        <f t="shared" si="26"/>
        <v>0</v>
      </c>
      <c r="AI12" s="6">
        <f t="shared" si="27"/>
        <v>109.7</v>
      </c>
      <c r="AJ12" s="15">
        <f t="shared" si="28"/>
        <v>0</v>
      </c>
      <c r="AK12" s="15">
        <f t="shared" si="29"/>
        <v>0</v>
      </c>
      <c r="AL12" s="15">
        <f t="shared" si="30"/>
        <v>0</v>
      </c>
      <c r="AM12" s="7">
        <f t="shared" si="31"/>
        <v>301.48</v>
      </c>
      <c r="AN12" s="7">
        <f t="shared" si="32"/>
        <v>127.38</v>
      </c>
      <c r="AO12" s="7">
        <f t="shared" si="33"/>
        <v>109.7</v>
      </c>
      <c r="AP12" s="8">
        <f t="shared" si="34"/>
        <v>109.7</v>
      </c>
      <c r="AQ12" s="53">
        <f t="shared" si="35"/>
        <v>301.48</v>
      </c>
      <c r="AR12" s="54">
        <f t="shared" si="36"/>
        <v>109.7</v>
      </c>
      <c r="AS12" s="54">
        <f t="shared" si="37"/>
        <v>1.2737999999999999E-4</v>
      </c>
      <c r="AT12" s="55">
        <f t="shared" si="38"/>
        <v>1.2738000000000004E-4</v>
      </c>
      <c r="AU12" s="55">
        <f t="shared" si="39"/>
        <v>3.0148000000000002E-4</v>
      </c>
      <c r="AV12" s="55">
        <f t="shared" si="40"/>
        <v>3.0148000000000003E-10</v>
      </c>
      <c r="AW12" s="55">
        <f t="shared" si="41"/>
        <v>1.097E-8</v>
      </c>
      <c r="AX12" s="53">
        <f t="shared" si="42"/>
        <v>2.0000000000000001E-4</v>
      </c>
      <c r="AY12" s="56">
        <f t="shared" si="43"/>
        <v>109.70012738</v>
      </c>
      <c r="AZ12" s="56">
        <f t="shared" si="44"/>
        <v>109.70012738030148</v>
      </c>
      <c r="BA12" s="56">
        <f t="shared" si="45"/>
        <v>237.08030148000003</v>
      </c>
      <c r="BB12" s="56">
        <f t="shared" si="46"/>
        <v>538.56020001096999</v>
      </c>
      <c r="BC12" s="57">
        <f t="shared" si="47"/>
        <v>237.08030148000003</v>
      </c>
      <c r="BD12" s="12">
        <f t="shared" si="48"/>
        <v>18</v>
      </c>
      <c r="BE12">
        <f t="shared" si="49"/>
        <v>301.48009999999999</v>
      </c>
      <c r="BF12">
        <f t="shared" si="50"/>
        <v>127.3802</v>
      </c>
      <c r="BG12">
        <f t="shared" si="51"/>
        <v>109.7003</v>
      </c>
      <c r="BH12" s="3">
        <f t="shared" si="52"/>
        <v>1</v>
      </c>
      <c r="BI12" s="3">
        <f t="shared" si="53"/>
        <v>2</v>
      </c>
      <c r="BJ12" s="3">
        <f t="shared" si="54"/>
        <v>3</v>
      </c>
      <c r="BK12">
        <f t="shared" si="55"/>
        <v>1</v>
      </c>
      <c r="BL12">
        <f t="shared" si="56"/>
        <v>2</v>
      </c>
      <c r="BM12">
        <f t="shared" si="57"/>
        <v>3</v>
      </c>
    </row>
    <row r="13" spans="1:65" ht="16.5" customHeight="1">
      <c r="A13" s="14">
        <f>IF(Seznam!A13="","",Seznam!A13)</f>
        <v>131</v>
      </c>
      <c r="B13" s="14" t="str">
        <f>IF(Seznam!B13="","",Seznam!B13)</f>
        <v>VAVRUŠKA Jiří</v>
      </c>
      <c r="C13" s="38" t="str">
        <f>IF(Seznam!C13="","",Seznam!C13)</f>
        <v>KM Litoměřice v AČR</v>
      </c>
      <c r="D13" s="39" t="str">
        <f>IF(Seznam!D13="","",Seznam!D13)</f>
        <v>SČ</v>
      </c>
      <c r="E13" s="13">
        <f>IF(Tr!B13="","",Tr!B13)</f>
        <v>80.739999999999995</v>
      </c>
      <c r="F13" s="67" t="str">
        <f>IF(Tr!C13="","",Tr!C13)</f>
        <v/>
      </c>
      <c r="G13" s="67" t="str">
        <f>IF(Tr!D13="","",Tr!D13)</f>
        <v/>
      </c>
      <c r="H13" s="67" t="str">
        <f>IF(Tr!E13="","",Tr!E13)</f>
        <v/>
      </c>
      <c r="I13" s="1">
        <f>IF('1j'!B13="",0,'1j'!B13)</f>
        <v>83.82</v>
      </c>
      <c r="J13" s="68">
        <f>IF('1j'!C13="",0,'1j'!C13)</f>
        <v>0</v>
      </c>
      <c r="K13" s="68">
        <f>IF('1j'!D13="",0,'1j'!D13)</f>
        <v>0</v>
      </c>
      <c r="L13" s="68">
        <f>IF('1j'!E13="",0,'1j'!E13)</f>
        <v>0</v>
      </c>
      <c r="M13" s="1">
        <f>IF('2j (proA 1j)'!B13="",0,'2j (proA 1j)'!B13)</f>
        <v>75.959999999999994</v>
      </c>
      <c r="N13" s="68">
        <f>IF('2j (proA 1j)'!C13="",0,'2j (proA 1j)'!C13)</f>
        <v>0</v>
      </c>
      <c r="O13" s="68">
        <f>IF('2j (proA 1j)'!D13="",0,'2j (proA 1j)'!D13)</f>
        <v>0</v>
      </c>
      <c r="P13" s="68">
        <f>IF('2j (proA 1j)'!E13="",0,'2j (proA 1j)'!E13)</f>
        <v>0</v>
      </c>
      <c r="Q13" s="1">
        <f>IF('3j (proA 2j)'!B13="",0,'3j (proA 2j)'!B13)</f>
        <v>72.52</v>
      </c>
      <c r="R13" s="68">
        <f>IF('3j (proA 2j)'!C13="",0,'3j (proA 2j)'!C13)</f>
        <v>0</v>
      </c>
      <c r="S13" s="68">
        <f>IF('3j (proA 2j)'!D13="",0,'3j (proA 2j)'!D13)</f>
        <v>0</v>
      </c>
      <c r="T13" s="68">
        <f>IF('3j (proA 2j)'!E13="",0,'3j (proA 2j)'!E13)</f>
        <v>0</v>
      </c>
      <c r="U13" s="1">
        <f t="shared" si="16"/>
        <v>148.48008381999995</v>
      </c>
      <c r="V13" s="65">
        <f t="shared" si="17"/>
        <v>14</v>
      </c>
      <c r="W13" s="3"/>
      <c r="X13" s="3"/>
      <c r="Y13" s="3"/>
      <c r="Z13" s="52" t="str">
        <f t="shared" si="18"/>
        <v>B</v>
      </c>
      <c r="AA13" s="4">
        <f t="shared" si="19"/>
        <v>83.82</v>
      </c>
      <c r="AB13" s="4">
        <f t="shared" si="20"/>
        <v>0</v>
      </c>
      <c r="AC13" s="4">
        <f t="shared" si="21"/>
        <v>0</v>
      </c>
      <c r="AD13" s="4">
        <f t="shared" si="22"/>
        <v>0</v>
      </c>
      <c r="AE13" s="5">
        <f t="shared" si="23"/>
        <v>75.959999999999994</v>
      </c>
      <c r="AF13" s="15">
        <f t="shared" si="24"/>
        <v>0</v>
      </c>
      <c r="AG13" s="15">
        <f t="shared" si="25"/>
        <v>0</v>
      </c>
      <c r="AH13" s="15">
        <f t="shared" si="26"/>
        <v>0</v>
      </c>
      <c r="AI13" s="6">
        <f t="shared" si="27"/>
        <v>72.52</v>
      </c>
      <c r="AJ13" s="15">
        <f t="shared" si="28"/>
        <v>0</v>
      </c>
      <c r="AK13" s="15">
        <f t="shared" si="29"/>
        <v>0</v>
      </c>
      <c r="AL13" s="15">
        <f t="shared" si="30"/>
        <v>0</v>
      </c>
      <c r="AM13" s="7">
        <f t="shared" si="31"/>
        <v>83.82</v>
      </c>
      <c r="AN13" s="7">
        <f t="shared" si="32"/>
        <v>75.959999999999994</v>
      </c>
      <c r="AO13" s="7">
        <f t="shared" si="33"/>
        <v>72.52</v>
      </c>
      <c r="AP13" s="8">
        <f t="shared" si="34"/>
        <v>72.52</v>
      </c>
      <c r="AQ13" s="53">
        <f t="shared" si="35"/>
        <v>83.82</v>
      </c>
      <c r="AR13" s="54">
        <f t="shared" si="36"/>
        <v>72.52</v>
      </c>
      <c r="AS13" s="54">
        <f t="shared" si="37"/>
        <v>7.5959999999999998E-5</v>
      </c>
      <c r="AT13" s="55">
        <f t="shared" si="38"/>
        <v>7.5959999999999984E-5</v>
      </c>
      <c r="AU13" s="55">
        <f t="shared" si="39"/>
        <v>8.3819999999999994E-5</v>
      </c>
      <c r="AV13" s="55">
        <f t="shared" si="40"/>
        <v>8.3819999999999988E-11</v>
      </c>
      <c r="AW13" s="55">
        <f t="shared" si="41"/>
        <v>7.2519999999999994E-9</v>
      </c>
      <c r="AX13" s="53">
        <f t="shared" si="42"/>
        <v>0</v>
      </c>
      <c r="AY13" s="56">
        <f t="shared" si="43"/>
        <v>72.52007596</v>
      </c>
      <c r="AZ13" s="56">
        <f t="shared" si="44"/>
        <v>72.520075960083815</v>
      </c>
      <c r="BA13" s="56">
        <f t="shared" si="45"/>
        <v>148.48008381999995</v>
      </c>
      <c r="BB13" s="56">
        <f t="shared" si="46"/>
        <v>232.30000000725195</v>
      </c>
      <c r="BC13" s="57">
        <f t="shared" si="47"/>
        <v>148.48008381999995</v>
      </c>
      <c r="BD13" s="12">
        <f t="shared" si="48"/>
        <v>14</v>
      </c>
      <c r="BE13">
        <f t="shared" si="49"/>
        <v>83.820099999999996</v>
      </c>
      <c r="BF13">
        <f t="shared" si="50"/>
        <v>75.9602</v>
      </c>
      <c r="BG13">
        <f t="shared" si="51"/>
        <v>72.520299999999992</v>
      </c>
      <c r="BH13" s="3">
        <f t="shared" si="52"/>
        <v>1</v>
      </c>
      <c r="BI13" s="3">
        <f t="shared" si="53"/>
        <v>2</v>
      </c>
      <c r="BJ13" s="3">
        <f t="shared" si="54"/>
        <v>3</v>
      </c>
      <c r="BK13">
        <f t="shared" si="55"/>
        <v>1</v>
      </c>
      <c r="BL13">
        <f t="shared" si="56"/>
        <v>2</v>
      </c>
      <c r="BM13">
        <f t="shared" si="57"/>
        <v>3</v>
      </c>
    </row>
    <row r="14" spans="1:65" ht="16.5" customHeight="1">
      <c r="A14" s="14">
        <f>IF(Seznam!A14="","",Seznam!A14)</f>
        <v>129</v>
      </c>
      <c r="B14" s="14" t="str">
        <f>IF(Seznam!B14="","",Seznam!B14)</f>
        <v>PODLIPSKÁ Rozálie</v>
      </c>
      <c r="C14" s="38" t="str">
        <f>IF(Seznam!C14="","",Seznam!C14)</f>
        <v>ÚAMK - AMK Škoda</v>
      </c>
      <c r="D14" s="39" t="str">
        <f>IF(Seznam!D14="","",Seznam!D14)</f>
        <v>StČ</v>
      </c>
      <c r="E14" s="13">
        <f>IF(Tr!B14="","",Tr!B14)</f>
        <v>68.45</v>
      </c>
      <c r="F14" s="67" t="str">
        <f>IF(Tr!C14="","",Tr!C14)</f>
        <v/>
      </c>
      <c r="G14" s="67" t="str">
        <f>IF(Tr!D14="","",Tr!D14)</f>
        <v/>
      </c>
      <c r="H14" s="67" t="str">
        <f>IF(Tr!E14="","",Tr!E14)</f>
        <v/>
      </c>
      <c r="I14" s="1">
        <f>IF('1j'!B14="",0,'1j'!B14)</f>
        <v>67.09</v>
      </c>
      <c r="J14" s="68">
        <f>IF('1j'!C14="",0,'1j'!C14)</f>
        <v>0</v>
      </c>
      <c r="K14" s="68">
        <f>IF('1j'!D14="",0,'1j'!D14)</f>
        <v>0</v>
      </c>
      <c r="L14" s="68">
        <f>IF('1j'!E14="",0,'1j'!E14)</f>
        <v>0</v>
      </c>
      <c r="M14" s="1">
        <f>IF('2j (proA 1j)'!B14="",0,'2j (proA 1j)'!B14)</f>
        <v>65.459999999999994</v>
      </c>
      <c r="N14" s="68">
        <f>IF('2j (proA 1j)'!C14="",0,'2j (proA 1j)'!C14)</f>
        <v>0</v>
      </c>
      <c r="O14" s="68">
        <f>IF('2j (proA 1j)'!D14="",0,'2j (proA 1j)'!D14)</f>
        <v>2</v>
      </c>
      <c r="P14" s="68">
        <f>IF('2j (proA 1j)'!E14="",0,'2j (proA 1j)'!E14)</f>
        <v>0</v>
      </c>
      <c r="Q14" s="1">
        <f>IF('3j (proA 2j)'!B14="",0,'3j (proA 2j)'!B14)</f>
        <v>67.849999999999994</v>
      </c>
      <c r="R14" s="68">
        <f>IF('3j (proA 2j)'!C14="",0,'3j (proA 2j)'!C14)</f>
        <v>0</v>
      </c>
      <c r="S14" s="68">
        <f>IF('3j (proA 2j)'!D14="",0,'3j (proA 2j)'!D14)</f>
        <v>0</v>
      </c>
      <c r="T14" s="68">
        <f>IF('3j (proA 2j)'!E14="",0,'3j (proA 2j)'!E14)</f>
        <v>0</v>
      </c>
      <c r="U14" s="1">
        <f t="shared" si="16"/>
        <v>134.55006785</v>
      </c>
      <c r="V14" s="65">
        <f t="shared" si="17"/>
        <v>5</v>
      </c>
      <c r="W14" s="3"/>
      <c r="X14" s="3"/>
      <c r="Y14" s="3"/>
      <c r="Z14" s="52" t="str">
        <f t="shared" si="18"/>
        <v>B</v>
      </c>
      <c r="AA14" s="4">
        <f t="shared" si="19"/>
        <v>67.09</v>
      </c>
      <c r="AB14" s="4">
        <f t="shared" si="20"/>
        <v>0</v>
      </c>
      <c r="AC14" s="4">
        <f t="shared" si="21"/>
        <v>0</v>
      </c>
      <c r="AD14" s="4">
        <f t="shared" si="22"/>
        <v>0</v>
      </c>
      <c r="AE14" s="5">
        <f t="shared" si="23"/>
        <v>65.459999999999994</v>
      </c>
      <c r="AF14" s="15">
        <f t="shared" si="24"/>
        <v>0</v>
      </c>
      <c r="AG14" s="15">
        <f t="shared" si="25"/>
        <v>2</v>
      </c>
      <c r="AH14" s="15">
        <f t="shared" si="26"/>
        <v>0</v>
      </c>
      <c r="AI14" s="6">
        <f t="shared" si="27"/>
        <v>67.849999999999994</v>
      </c>
      <c r="AJ14" s="15">
        <f t="shared" si="28"/>
        <v>0</v>
      </c>
      <c r="AK14" s="15">
        <f t="shared" si="29"/>
        <v>0</v>
      </c>
      <c r="AL14" s="15">
        <f t="shared" si="30"/>
        <v>0</v>
      </c>
      <c r="AM14" s="7">
        <f t="shared" si="31"/>
        <v>67.09</v>
      </c>
      <c r="AN14" s="7">
        <f t="shared" si="32"/>
        <v>67.459999999999994</v>
      </c>
      <c r="AO14" s="7">
        <f t="shared" si="33"/>
        <v>67.849999999999994</v>
      </c>
      <c r="AP14" s="8">
        <f t="shared" si="34"/>
        <v>67.09</v>
      </c>
      <c r="AQ14" s="53">
        <f t="shared" si="35"/>
        <v>67.849999999999994</v>
      </c>
      <c r="AR14" s="54">
        <f t="shared" si="36"/>
        <v>67.459999999999994</v>
      </c>
      <c r="AS14" s="54">
        <f t="shared" si="37"/>
        <v>6.7849999999999996E-5</v>
      </c>
      <c r="AT14" s="55">
        <f t="shared" si="38"/>
        <v>6.7460000000000008E-5</v>
      </c>
      <c r="AU14" s="55">
        <f t="shared" si="39"/>
        <v>6.7849999999999996E-5</v>
      </c>
      <c r="AV14" s="55">
        <f t="shared" si="40"/>
        <v>6.7849999999999991E-11</v>
      </c>
      <c r="AW14" s="55">
        <f t="shared" si="41"/>
        <v>6.7090000000000007E-9</v>
      </c>
      <c r="AX14" s="53">
        <f t="shared" si="42"/>
        <v>1.9999999999999999E-6</v>
      </c>
      <c r="AY14" s="56">
        <f t="shared" si="43"/>
        <v>67.460067849999987</v>
      </c>
      <c r="AZ14" s="56">
        <f t="shared" si="44"/>
        <v>67.090067460067857</v>
      </c>
      <c r="BA14" s="56">
        <f t="shared" si="45"/>
        <v>134.55006785</v>
      </c>
      <c r="BB14" s="56">
        <f t="shared" si="46"/>
        <v>202.400002006709</v>
      </c>
      <c r="BC14" s="57">
        <f t="shared" si="47"/>
        <v>134.55006785</v>
      </c>
      <c r="BD14" s="12">
        <f t="shared" si="48"/>
        <v>5</v>
      </c>
      <c r="BE14">
        <f t="shared" si="49"/>
        <v>67.090100000000007</v>
      </c>
      <c r="BF14">
        <f t="shared" si="50"/>
        <v>67.4602</v>
      </c>
      <c r="BG14">
        <f t="shared" si="51"/>
        <v>67.85029999999999</v>
      </c>
      <c r="BH14" s="3">
        <f t="shared" si="52"/>
        <v>3</v>
      </c>
      <c r="BI14" s="3">
        <f t="shared" si="53"/>
        <v>2</v>
      </c>
      <c r="BJ14" s="3">
        <f t="shared" si="54"/>
        <v>1</v>
      </c>
      <c r="BK14">
        <f t="shared" si="55"/>
        <v>3</v>
      </c>
      <c r="BL14">
        <f t="shared" si="56"/>
        <v>2</v>
      </c>
      <c r="BM14">
        <f t="shared" si="57"/>
        <v>1</v>
      </c>
    </row>
    <row r="15" spans="1:65" ht="16.5" customHeight="1">
      <c r="A15" s="14">
        <f>IF(Seznam!A15="","",Seznam!A15)</f>
        <v>125</v>
      </c>
      <c r="B15" s="14" t="str">
        <f>IF(Seznam!B15="","",Seznam!B15)</f>
        <v>ČERVENÁ Veronika</v>
      </c>
      <c r="C15" s="38" t="str">
        <f>IF(Seznam!C15="","",Seznam!C15)</f>
        <v>ÚAMK - AMK Škoda</v>
      </c>
      <c r="D15" s="39" t="str">
        <f>IF(Seznam!D15="","",Seznam!D15)</f>
        <v>StČ</v>
      </c>
      <c r="E15" s="13">
        <f>IF(Tr!B15="","",Tr!B15)</f>
        <v>74.52</v>
      </c>
      <c r="F15" s="67" t="str">
        <f>IF(Tr!C15="","",Tr!C15)</f>
        <v/>
      </c>
      <c r="G15" s="67" t="str">
        <f>IF(Tr!D15="","",Tr!D15)</f>
        <v/>
      </c>
      <c r="H15" s="67" t="str">
        <f>IF(Tr!E15="","",Tr!E15)</f>
        <v/>
      </c>
      <c r="I15" s="1">
        <f>IF('1j'!B15="",0,'1j'!B15)</f>
        <v>71.09</v>
      </c>
      <c r="J15" s="68">
        <f>IF('1j'!C15="",0,'1j'!C15)</f>
        <v>0</v>
      </c>
      <c r="K15" s="68">
        <f>IF('1j'!D15="",0,'1j'!D15)</f>
        <v>0</v>
      </c>
      <c r="L15" s="68">
        <f>IF('1j'!E15="",0,'1j'!E15)</f>
        <v>0</v>
      </c>
      <c r="M15" s="1">
        <f>IF('2j (proA 1j)'!B15="",0,'2j (proA 1j)'!B15)</f>
        <v>73.64</v>
      </c>
      <c r="N15" s="68">
        <f>IF('2j (proA 1j)'!C15="",0,'2j (proA 1j)'!C15)</f>
        <v>2</v>
      </c>
      <c r="O15" s="68">
        <f>IF('2j (proA 1j)'!D15="",0,'2j (proA 1j)'!D15)</f>
        <v>0</v>
      </c>
      <c r="P15" s="68">
        <f>IF('2j (proA 1j)'!E15="",0,'2j (proA 1j)'!E15)</f>
        <v>0</v>
      </c>
      <c r="Q15" s="1">
        <f>IF('3j (proA 2j)'!B15="",0,'3j (proA 2j)'!B15)</f>
        <v>71.599999999999994</v>
      </c>
      <c r="R15" s="68">
        <f>IF('3j (proA 2j)'!C15="",0,'3j (proA 2j)'!C15)</f>
        <v>0</v>
      </c>
      <c r="S15" s="68">
        <f>IF('3j (proA 2j)'!D15="",0,'3j (proA 2j)'!D15)</f>
        <v>0</v>
      </c>
      <c r="T15" s="68">
        <f>IF('3j (proA 2j)'!E15="",0,'3j (proA 2j)'!E15)</f>
        <v>0</v>
      </c>
      <c r="U15" s="1">
        <f t="shared" si="16"/>
        <v>142.69007564</v>
      </c>
      <c r="V15" s="65">
        <f t="shared" si="17"/>
        <v>11</v>
      </c>
      <c r="W15" s="3"/>
      <c r="X15" s="3"/>
      <c r="Y15" s="3"/>
      <c r="Z15" s="52" t="str">
        <f t="shared" si="18"/>
        <v>B</v>
      </c>
      <c r="AA15" s="4">
        <f t="shared" si="19"/>
        <v>71.09</v>
      </c>
      <c r="AB15" s="4">
        <f t="shared" si="20"/>
        <v>0</v>
      </c>
      <c r="AC15" s="4">
        <f t="shared" si="21"/>
        <v>0</v>
      </c>
      <c r="AD15" s="4">
        <f t="shared" si="22"/>
        <v>0</v>
      </c>
      <c r="AE15" s="5">
        <f t="shared" si="23"/>
        <v>73.64</v>
      </c>
      <c r="AF15" s="15">
        <f t="shared" si="24"/>
        <v>2</v>
      </c>
      <c r="AG15" s="15">
        <f t="shared" si="25"/>
        <v>0</v>
      </c>
      <c r="AH15" s="15">
        <f t="shared" si="26"/>
        <v>0</v>
      </c>
      <c r="AI15" s="6">
        <f t="shared" si="27"/>
        <v>71.599999999999994</v>
      </c>
      <c r="AJ15" s="15">
        <f t="shared" si="28"/>
        <v>0</v>
      </c>
      <c r="AK15" s="15">
        <f t="shared" si="29"/>
        <v>0</v>
      </c>
      <c r="AL15" s="15">
        <f t="shared" si="30"/>
        <v>0</v>
      </c>
      <c r="AM15" s="7">
        <f t="shared" si="31"/>
        <v>71.09</v>
      </c>
      <c r="AN15" s="7">
        <f t="shared" si="32"/>
        <v>75.64</v>
      </c>
      <c r="AO15" s="7">
        <f t="shared" si="33"/>
        <v>71.599999999999994</v>
      </c>
      <c r="AP15" s="8">
        <f t="shared" si="34"/>
        <v>71.09</v>
      </c>
      <c r="AQ15" s="53">
        <f t="shared" si="35"/>
        <v>75.64</v>
      </c>
      <c r="AR15" s="54">
        <f t="shared" si="36"/>
        <v>71.599999999999994</v>
      </c>
      <c r="AS15" s="54">
        <f t="shared" si="37"/>
        <v>7.5640000000000001E-5</v>
      </c>
      <c r="AT15" s="55">
        <f t="shared" si="38"/>
        <v>7.1599999999999992E-5</v>
      </c>
      <c r="AU15" s="55">
        <f t="shared" si="39"/>
        <v>7.5640000000000001E-5</v>
      </c>
      <c r="AV15" s="55">
        <f t="shared" si="40"/>
        <v>7.5639999999999997E-11</v>
      </c>
      <c r="AW15" s="55">
        <f t="shared" si="41"/>
        <v>7.1090000000000002E-9</v>
      </c>
      <c r="AX15" s="53">
        <f t="shared" si="42"/>
        <v>1.9999999999999999E-6</v>
      </c>
      <c r="AY15" s="56">
        <f t="shared" si="43"/>
        <v>71.60007564</v>
      </c>
      <c r="AZ15" s="56">
        <f t="shared" si="44"/>
        <v>71.090071600075646</v>
      </c>
      <c r="BA15" s="56">
        <f t="shared" si="45"/>
        <v>142.69007564</v>
      </c>
      <c r="BB15" s="56">
        <f t="shared" si="46"/>
        <v>218.33000200710902</v>
      </c>
      <c r="BC15" s="57">
        <f t="shared" si="47"/>
        <v>142.69007564</v>
      </c>
      <c r="BD15" s="12">
        <f t="shared" si="48"/>
        <v>11</v>
      </c>
      <c r="BE15">
        <f t="shared" si="49"/>
        <v>71.090100000000007</v>
      </c>
      <c r="BF15">
        <f t="shared" si="50"/>
        <v>75.640200000000007</v>
      </c>
      <c r="BG15">
        <f t="shared" si="51"/>
        <v>71.60029999999999</v>
      </c>
      <c r="BH15" s="3">
        <f t="shared" si="52"/>
        <v>3</v>
      </c>
      <c r="BI15" s="3">
        <f t="shared" si="53"/>
        <v>1</v>
      </c>
      <c r="BJ15" s="3">
        <f t="shared" si="54"/>
        <v>2</v>
      </c>
      <c r="BK15">
        <f t="shared" si="55"/>
        <v>3</v>
      </c>
      <c r="BL15">
        <f t="shared" si="56"/>
        <v>1</v>
      </c>
      <c r="BM15">
        <f t="shared" si="57"/>
        <v>2</v>
      </c>
    </row>
    <row r="16" spans="1:65" ht="16.5" customHeight="1">
      <c r="A16" s="14">
        <f>IF(Seznam!A16="","",Seznam!A16)</f>
        <v>119</v>
      </c>
      <c r="B16" s="14" t="str">
        <f>IF(Seznam!B16="","",Seznam!B16)</f>
        <v>JAGRIKOVÁ Aneta</v>
      </c>
      <c r="C16" s="38" t="str">
        <f>IF(Seznam!C16="","",Seznam!C16)</f>
        <v>ÚAMK - AMK Škoda</v>
      </c>
      <c r="D16" s="39" t="str">
        <f>IF(Seznam!D16="","",Seznam!D16)</f>
        <v>StČ</v>
      </c>
      <c r="E16" s="13">
        <f>IF(Tr!B16="","",Tr!B16)</f>
        <v>72.099999999999994</v>
      </c>
      <c r="F16" s="67" t="str">
        <f>IF(Tr!C16="","",Tr!C16)</f>
        <v/>
      </c>
      <c r="G16" s="67" t="str">
        <f>IF(Tr!D16="","",Tr!D16)</f>
        <v/>
      </c>
      <c r="H16" s="67" t="str">
        <f>IF(Tr!E16="","",Tr!E16)</f>
        <v/>
      </c>
      <c r="I16" s="1">
        <f>IF('1j'!B16="",0,'1j'!B16)</f>
        <v>69.94</v>
      </c>
      <c r="J16" s="68">
        <f>IF('1j'!C16="",0,'1j'!C16)</f>
        <v>0</v>
      </c>
      <c r="K16" s="68">
        <f>IF('1j'!D16="",0,'1j'!D16)</f>
        <v>0</v>
      </c>
      <c r="L16" s="68">
        <f>IF('1j'!E16="",0,'1j'!E16)</f>
        <v>0</v>
      </c>
      <c r="M16" s="1">
        <f>IF('2j (proA 1j)'!B16="",0,'2j (proA 1j)'!B16)</f>
        <v>69.77</v>
      </c>
      <c r="N16" s="68">
        <f>IF('2j (proA 1j)'!C16="",0,'2j (proA 1j)'!C16)</f>
        <v>0</v>
      </c>
      <c r="O16" s="68">
        <f>IF('2j (proA 1j)'!D16="",0,'2j (proA 1j)'!D16)</f>
        <v>0</v>
      </c>
      <c r="P16" s="68">
        <f>IF('2j (proA 1j)'!E16="",0,'2j (proA 1j)'!E16)</f>
        <v>0</v>
      </c>
      <c r="Q16" s="1">
        <f>IF('3j (proA 2j)'!B16="",0,'3j (proA 2j)'!B16)</f>
        <v>67.72</v>
      </c>
      <c r="R16" s="68">
        <f>IF('3j (proA 2j)'!C16="",0,'3j (proA 2j)'!C16)</f>
        <v>0</v>
      </c>
      <c r="S16" s="68">
        <f>IF('3j (proA 2j)'!D16="",0,'3j (proA 2j)'!D16)</f>
        <v>0</v>
      </c>
      <c r="T16" s="68">
        <f>IF('3j (proA 2j)'!E16="",0,'3j (proA 2j)'!E16)</f>
        <v>0</v>
      </c>
      <c r="U16" s="1">
        <f t="shared" si="16"/>
        <v>137.49006993999998</v>
      </c>
      <c r="V16" s="65">
        <f t="shared" si="17"/>
        <v>7</v>
      </c>
      <c r="W16" s="3"/>
      <c r="X16" s="3"/>
      <c r="Y16" s="3"/>
      <c r="Z16" s="52" t="str">
        <f t="shared" si="18"/>
        <v>B</v>
      </c>
      <c r="AA16" s="4">
        <f t="shared" si="19"/>
        <v>69.94</v>
      </c>
      <c r="AB16" s="4">
        <f t="shared" si="20"/>
        <v>0</v>
      </c>
      <c r="AC16" s="4">
        <f t="shared" si="21"/>
        <v>0</v>
      </c>
      <c r="AD16" s="4">
        <f t="shared" si="22"/>
        <v>0</v>
      </c>
      <c r="AE16" s="5">
        <f t="shared" si="23"/>
        <v>69.77</v>
      </c>
      <c r="AF16" s="15">
        <f t="shared" si="24"/>
        <v>0</v>
      </c>
      <c r="AG16" s="15">
        <f t="shared" si="25"/>
        <v>0</v>
      </c>
      <c r="AH16" s="15">
        <f t="shared" si="26"/>
        <v>0</v>
      </c>
      <c r="AI16" s="6">
        <f t="shared" si="27"/>
        <v>67.72</v>
      </c>
      <c r="AJ16" s="15">
        <f t="shared" si="28"/>
        <v>0</v>
      </c>
      <c r="AK16" s="15">
        <f t="shared" si="29"/>
        <v>0</v>
      </c>
      <c r="AL16" s="15">
        <f t="shared" si="30"/>
        <v>0</v>
      </c>
      <c r="AM16" s="7">
        <f t="shared" si="31"/>
        <v>69.94</v>
      </c>
      <c r="AN16" s="7">
        <f t="shared" si="32"/>
        <v>69.77</v>
      </c>
      <c r="AO16" s="7">
        <f t="shared" si="33"/>
        <v>67.72</v>
      </c>
      <c r="AP16" s="8">
        <f t="shared" si="34"/>
        <v>67.72</v>
      </c>
      <c r="AQ16" s="53">
        <f t="shared" si="35"/>
        <v>69.94</v>
      </c>
      <c r="AR16" s="54">
        <f t="shared" si="36"/>
        <v>67.72</v>
      </c>
      <c r="AS16" s="54">
        <f t="shared" si="37"/>
        <v>6.9769999999999991E-5</v>
      </c>
      <c r="AT16" s="55">
        <f t="shared" si="38"/>
        <v>6.9769999999999977E-5</v>
      </c>
      <c r="AU16" s="55">
        <f t="shared" si="39"/>
        <v>6.9939999999999998E-5</v>
      </c>
      <c r="AV16" s="55">
        <f t="shared" si="40"/>
        <v>6.9939999999999993E-11</v>
      </c>
      <c r="AW16" s="55">
        <f t="shared" si="41"/>
        <v>6.7720000000000002E-9</v>
      </c>
      <c r="AX16" s="53">
        <f t="shared" si="42"/>
        <v>0</v>
      </c>
      <c r="AY16" s="56">
        <f t="shared" si="43"/>
        <v>67.720069769999995</v>
      </c>
      <c r="AZ16" s="56">
        <f t="shared" si="44"/>
        <v>67.720069770069941</v>
      </c>
      <c r="BA16" s="56">
        <f t="shared" si="45"/>
        <v>137.49006993999998</v>
      </c>
      <c r="BB16" s="56">
        <f t="shared" si="46"/>
        <v>207.43000000677199</v>
      </c>
      <c r="BC16" s="57">
        <f t="shared" si="47"/>
        <v>137.49006993999998</v>
      </c>
      <c r="BD16" s="12">
        <f t="shared" si="48"/>
        <v>7</v>
      </c>
      <c r="BE16">
        <f t="shared" si="49"/>
        <v>69.940100000000001</v>
      </c>
      <c r="BF16">
        <f t="shared" si="50"/>
        <v>69.770200000000003</v>
      </c>
      <c r="BG16">
        <f t="shared" si="51"/>
        <v>67.720299999999995</v>
      </c>
      <c r="BH16" s="3">
        <f t="shared" si="52"/>
        <v>1</v>
      </c>
      <c r="BI16" s="3">
        <f t="shared" si="53"/>
        <v>2</v>
      </c>
      <c r="BJ16" s="3">
        <f t="shared" si="54"/>
        <v>3</v>
      </c>
      <c r="BK16">
        <f t="shared" si="55"/>
        <v>1</v>
      </c>
      <c r="BL16">
        <f t="shared" si="56"/>
        <v>2</v>
      </c>
      <c r="BM16">
        <f t="shared" si="57"/>
        <v>3</v>
      </c>
    </row>
    <row r="17" spans="1:65" ht="16.5" customHeight="1">
      <c r="A17" s="14">
        <f>IF(Seznam!A17="","",Seznam!A17)</f>
        <v>117</v>
      </c>
      <c r="B17" s="14" t="str">
        <f>IF(Seznam!B17="","",Seznam!B17)</f>
        <v>SYROVÝ Stanislav</v>
      </c>
      <c r="C17" s="38" t="str">
        <f>IF(Seznam!C17="","",Seznam!C17)</f>
        <v>SLK Team Albrechtice</v>
      </c>
      <c r="D17" s="39" t="str">
        <f>IF(Seznam!D17="","",Seznam!D17)</f>
        <v>SM</v>
      </c>
      <c r="E17" s="13">
        <f>IF(Tr!B17="","",Tr!B17)</f>
        <v>72.959999999999994</v>
      </c>
      <c r="F17" s="67" t="str">
        <f>IF(Tr!C17="","",Tr!C17)</f>
        <v/>
      </c>
      <c r="G17" s="67" t="str">
        <f>IF(Tr!D17="","",Tr!D17)</f>
        <v/>
      </c>
      <c r="H17" s="67" t="str">
        <f>IF(Tr!E17="","",Tr!E17)</f>
        <v/>
      </c>
      <c r="I17" s="1">
        <f>IF('1j'!B17="",0,'1j'!B17)</f>
        <v>70.47</v>
      </c>
      <c r="J17" s="68">
        <f>IF('1j'!C17="",0,'1j'!C17)</f>
        <v>0</v>
      </c>
      <c r="K17" s="68">
        <f>IF('1j'!D17="",0,'1j'!D17)</f>
        <v>0</v>
      </c>
      <c r="L17" s="68">
        <f>IF('1j'!E17="",0,'1j'!E17)</f>
        <v>0</v>
      </c>
      <c r="M17" s="1">
        <f>IF('2j (proA 1j)'!B17="",0,'2j (proA 1j)'!B17)</f>
        <v>71.599999999999994</v>
      </c>
      <c r="N17" s="68">
        <f>IF('2j (proA 1j)'!C17="",0,'2j (proA 1j)'!C17)</f>
        <v>0</v>
      </c>
      <c r="O17" s="68">
        <f>IF('2j (proA 1j)'!D17="",0,'2j (proA 1j)'!D17)</f>
        <v>0</v>
      </c>
      <c r="P17" s="68">
        <f>IF('2j (proA 1j)'!E17="",0,'2j (proA 1j)'!E17)</f>
        <v>0</v>
      </c>
      <c r="Q17" s="1">
        <f>IF('3j (proA 2j)'!B17="",0,'3j (proA 2j)'!B17)</f>
        <v>71.7</v>
      </c>
      <c r="R17" s="68">
        <f>IF('3j (proA 2j)'!C17="",0,'3j (proA 2j)'!C17)</f>
        <v>0</v>
      </c>
      <c r="S17" s="68">
        <f>IF('3j (proA 2j)'!D17="",0,'3j (proA 2j)'!D17)</f>
        <v>4</v>
      </c>
      <c r="T17" s="68">
        <f>IF('3j (proA 2j)'!E17="",0,'3j (proA 2j)'!E17)</f>
        <v>0</v>
      </c>
      <c r="U17" s="1">
        <f t="shared" si="16"/>
        <v>142.07007569999999</v>
      </c>
      <c r="V17" s="65">
        <f t="shared" si="17"/>
        <v>10</v>
      </c>
      <c r="W17" s="3"/>
      <c r="X17" s="3"/>
      <c r="Y17" s="3"/>
      <c r="Z17" s="52" t="str">
        <f t="shared" si="18"/>
        <v>B</v>
      </c>
      <c r="AA17" s="4">
        <f t="shared" si="19"/>
        <v>70.47</v>
      </c>
      <c r="AB17" s="4">
        <f t="shared" si="20"/>
        <v>0</v>
      </c>
      <c r="AC17" s="4">
        <f t="shared" si="21"/>
        <v>0</v>
      </c>
      <c r="AD17" s="4">
        <f t="shared" si="22"/>
        <v>0</v>
      </c>
      <c r="AE17" s="5">
        <f t="shared" si="23"/>
        <v>71.599999999999994</v>
      </c>
      <c r="AF17" s="15">
        <f t="shared" si="24"/>
        <v>0</v>
      </c>
      <c r="AG17" s="15">
        <f t="shared" si="25"/>
        <v>0</v>
      </c>
      <c r="AH17" s="15">
        <f t="shared" si="26"/>
        <v>0</v>
      </c>
      <c r="AI17" s="6">
        <f t="shared" si="27"/>
        <v>71.7</v>
      </c>
      <c r="AJ17" s="15">
        <f t="shared" si="28"/>
        <v>0</v>
      </c>
      <c r="AK17" s="15">
        <f t="shared" si="29"/>
        <v>4</v>
      </c>
      <c r="AL17" s="15">
        <f t="shared" si="30"/>
        <v>0</v>
      </c>
      <c r="AM17" s="7">
        <f t="shared" si="31"/>
        <v>70.47</v>
      </c>
      <c r="AN17" s="7">
        <f t="shared" si="32"/>
        <v>71.599999999999994</v>
      </c>
      <c r="AO17" s="7">
        <f t="shared" si="33"/>
        <v>75.7</v>
      </c>
      <c r="AP17" s="8">
        <f t="shared" si="34"/>
        <v>70.47</v>
      </c>
      <c r="AQ17" s="53">
        <f t="shared" si="35"/>
        <v>75.7</v>
      </c>
      <c r="AR17" s="54">
        <f t="shared" si="36"/>
        <v>71.599999999999994</v>
      </c>
      <c r="AS17" s="54">
        <f t="shared" si="37"/>
        <v>7.5699999999999997E-5</v>
      </c>
      <c r="AT17" s="55">
        <f t="shared" si="38"/>
        <v>7.1599999999999965E-5</v>
      </c>
      <c r="AU17" s="55">
        <f t="shared" si="39"/>
        <v>7.5699999999999997E-5</v>
      </c>
      <c r="AV17" s="55">
        <f t="shared" si="40"/>
        <v>7.5700000000000007E-11</v>
      </c>
      <c r="AW17" s="55">
        <f t="shared" si="41"/>
        <v>7.0470000000000002E-9</v>
      </c>
      <c r="AX17" s="53">
        <f t="shared" si="42"/>
        <v>3.9999999999999998E-6</v>
      </c>
      <c r="AY17" s="56">
        <f t="shared" si="43"/>
        <v>71.600075699999991</v>
      </c>
      <c r="AZ17" s="56">
        <f t="shared" si="44"/>
        <v>70.470071600075698</v>
      </c>
      <c r="BA17" s="56">
        <f t="shared" si="45"/>
        <v>142.07007569999999</v>
      </c>
      <c r="BB17" s="56">
        <f t="shared" si="46"/>
        <v>217.77000400704696</v>
      </c>
      <c r="BC17" s="57">
        <f t="shared" si="47"/>
        <v>142.07007569999999</v>
      </c>
      <c r="BD17" s="12">
        <f t="shared" si="48"/>
        <v>10</v>
      </c>
      <c r="BE17">
        <f t="shared" si="49"/>
        <v>70.470100000000002</v>
      </c>
      <c r="BF17">
        <f t="shared" si="50"/>
        <v>71.600200000000001</v>
      </c>
      <c r="BG17">
        <f t="shared" si="51"/>
        <v>75.700299999999999</v>
      </c>
      <c r="BH17" s="3">
        <f t="shared" si="52"/>
        <v>3</v>
      </c>
      <c r="BI17" s="3">
        <f t="shared" si="53"/>
        <v>2</v>
      </c>
      <c r="BJ17" s="3">
        <f t="shared" si="54"/>
        <v>1</v>
      </c>
      <c r="BK17">
        <f t="shared" si="55"/>
        <v>3</v>
      </c>
      <c r="BL17">
        <f t="shared" si="56"/>
        <v>2</v>
      </c>
      <c r="BM17">
        <f t="shared" si="57"/>
        <v>1</v>
      </c>
    </row>
    <row r="18" spans="1:65" ht="16.5" customHeight="1">
      <c r="A18" s="14">
        <f>IF(Seznam!A18="","",Seznam!A18)</f>
        <v>115</v>
      </c>
      <c r="B18" s="14" t="str">
        <f>IF(Seznam!B18="","",Seznam!B18)</f>
        <v>PAŘÍZEK Josef</v>
      </c>
      <c r="C18" s="38" t="str">
        <f>IF(Seznam!C18="","",Seznam!C18)</f>
        <v>KM Litoměřice v AČR</v>
      </c>
      <c r="D18" s="39" t="str">
        <f>IF(Seznam!D18="","",Seznam!D18)</f>
        <v>SČ</v>
      </c>
      <c r="E18" s="13">
        <f>IF(Tr!B18="","",Tr!B18)</f>
        <v>77.13</v>
      </c>
      <c r="F18" s="67" t="str">
        <f>IF(Tr!C18="","",Tr!C18)</f>
        <v/>
      </c>
      <c r="G18" s="67" t="str">
        <f>IF(Tr!D18="","",Tr!D18)</f>
        <v/>
      </c>
      <c r="H18" s="67" t="str">
        <f>IF(Tr!E18="","",Tr!E18)</f>
        <v/>
      </c>
      <c r="I18" s="1">
        <f>IF('1j'!B18="",0,'1j'!B18)</f>
        <v>77.010000000000005</v>
      </c>
      <c r="J18" s="68">
        <f>IF('1j'!C18="",0,'1j'!C18)</f>
        <v>0</v>
      </c>
      <c r="K18" s="68">
        <f>IF('1j'!D18="",0,'1j'!D18)</f>
        <v>0</v>
      </c>
      <c r="L18" s="68">
        <f>IF('1j'!E18="",0,'1j'!E18)</f>
        <v>0</v>
      </c>
      <c r="M18" s="1">
        <f>IF('2j (proA 1j)'!B18="",0,'2j (proA 1j)'!B18)</f>
        <v>77.849999999999994</v>
      </c>
      <c r="N18" s="68">
        <f>IF('2j (proA 1j)'!C18="",0,'2j (proA 1j)'!C18)</f>
        <v>0</v>
      </c>
      <c r="O18" s="68">
        <f>IF('2j (proA 1j)'!D18="",0,'2j (proA 1j)'!D18)</f>
        <v>0</v>
      </c>
      <c r="P18" s="68">
        <f>IF('2j (proA 1j)'!E18="",0,'2j (proA 1j)'!E18)</f>
        <v>0</v>
      </c>
      <c r="Q18" s="1">
        <f>IF('3j (proA 2j)'!B18="",0,'3j (proA 2j)'!B18)</f>
        <v>72.08</v>
      </c>
      <c r="R18" s="68">
        <f>IF('3j (proA 2j)'!C18="",0,'3j (proA 2j)'!C18)</f>
        <v>0</v>
      </c>
      <c r="S18" s="68">
        <f>IF('3j (proA 2j)'!D18="",0,'3j (proA 2j)'!D18)</f>
        <v>0</v>
      </c>
      <c r="T18" s="68">
        <f>IF('3j (proA 2j)'!E18="",0,'3j (proA 2j)'!E18)</f>
        <v>0</v>
      </c>
      <c r="U18" s="1">
        <f t="shared" si="16"/>
        <v>149.09007785</v>
      </c>
      <c r="V18" s="65">
        <f t="shared" si="17"/>
        <v>15</v>
      </c>
      <c r="W18" s="3"/>
      <c r="X18" s="3"/>
      <c r="Y18" s="3"/>
      <c r="Z18" s="52" t="str">
        <f t="shared" si="18"/>
        <v>B</v>
      </c>
      <c r="AA18" s="4">
        <f t="shared" si="19"/>
        <v>77.010000000000005</v>
      </c>
      <c r="AB18" s="4">
        <f t="shared" si="20"/>
        <v>0</v>
      </c>
      <c r="AC18" s="4">
        <f t="shared" si="21"/>
        <v>0</v>
      </c>
      <c r="AD18" s="4">
        <f t="shared" si="22"/>
        <v>0</v>
      </c>
      <c r="AE18" s="5">
        <f t="shared" si="23"/>
        <v>77.849999999999994</v>
      </c>
      <c r="AF18" s="15">
        <f t="shared" si="24"/>
        <v>0</v>
      </c>
      <c r="AG18" s="15">
        <f t="shared" si="25"/>
        <v>0</v>
      </c>
      <c r="AH18" s="15">
        <f t="shared" si="26"/>
        <v>0</v>
      </c>
      <c r="AI18" s="6">
        <f t="shared" si="27"/>
        <v>72.08</v>
      </c>
      <c r="AJ18" s="15">
        <f t="shared" si="28"/>
        <v>0</v>
      </c>
      <c r="AK18" s="15">
        <f t="shared" si="29"/>
        <v>0</v>
      </c>
      <c r="AL18" s="15">
        <f t="shared" si="30"/>
        <v>0</v>
      </c>
      <c r="AM18" s="7">
        <f t="shared" si="31"/>
        <v>77.010000000000005</v>
      </c>
      <c r="AN18" s="7">
        <f t="shared" si="32"/>
        <v>77.849999999999994</v>
      </c>
      <c r="AO18" s="7">
        <f t="shared" si="33"/>
        <v>72.08</v>
      </c>
      <c r="AP18" s="8">
        <f t="shared" si="34"/>
        <v>72.08</v>
      </c>
      <c r="AQ18" s="53">
        <f t="shared" si="35"/>
        <v>77.849999999999994</v>
      </c>
      <c r="AR18" s="54">
        <f t="shared" si="36"/>
        <v>72.08</v>
      </c>
      <c r="AS18" s="54">
        <f t="shared" si="37"/>
        <v>7.7849999999999995E-5</v>
      </c>
      <c r="AT18" s="55">
        <f t="shared" si="38"/>
        <v>7.7009999999999996E-5</v>
      </c>
      <c r="AU18" s="55">
        <f t="shared" si="39"/>
        <v>7.7849999999999995E-5</v>
      </c>
      <c r="AV18" s="55">
        <f t="shared" si="40"/>
        <v>7.7849999999999995E-11</v>
      </c>
      <c r="AW18" s="55">
        <f t="shared" si="41"/>
        <v>7.2079999999999999E-9</v>
      </c>
      <c r="AX18" s="53">
        <f t="shared" si="42"/>
        <v>0</v>
      </c>
      <c r="AY18" s="56">
        <f t="shared" si="43"/>
        <v>72.080077849999995</v>
      </c>
      <c r="AZ18" s="56">
        <f t="shared" si="44"/>
        <v>72.080077010077844</v>
      </c>
      <c r="BA18" s="56">
        <f t="shared" si="45"/>
        <v>149.09007785</v>
      </c>
      <c r="BB18" s="56">
        <f t="shared" si="46"/>
        <v>226.940000007208</v>
      </c>
      <c r="BC18" s="57">
        <f t="shared" si="47"/>
        <v>149.09007785</v>
      </c>
      <c r="BD18" s="12">
        <f t="shared" si="48"/>
        <v>15</v>
      </c>
      <c r="BE18">
        <f t="shared" si="49"/>
        <v>77.010100000000008</v>
      </c>
      <c r="BF18">
        <f t="shared" si="50"/>
        <v>77.850200000000001</v>
      </c>
      <c r="BG18">
        <f t="shared" si="51"/>
        <v>72.080299999999994</v>
      </c>
      <c r="BH18" s="3">
        <f t="shared" si="52"/>
        <v>2</v>
      </c>
      <c r="BI18" s="3">
        <f t="shared" si="53"/>
        <v>1</v>
      </c>
      <c r="BJ18" s="3">
        <f t="shared" si="54"/>
        <v>3</v>
      </c>
      <c r="BK18">
        <f t="shared" si="55"/>
        <v>2</v>
      </c>
      <c r="BL18">
        <f t="shared" si="56"/>
        <v>1</v>
      </c>
      <c r="BM18">
        <f t="shared" si="57"/>
        <v>3</v>
      </c>
    </row>
    <row r="19" spans="1:65" ht="16.5" customHeight="1">
      <c r="A19" s="14">
        <f>IF(Seznam!A19="","",Seznam!A19)</f>
        <v>113</v>
      </c>
      <c r="B19" s="14" t="str">
        <f>IF(Seznam!B19="","",Seznam!B19)</f>
        <v xml:space="preserve">MELŠA Adam </v>
      </c>
      <c r="C19" s="38" t="str">
        <f>IF(Seznam!C19="","",Seznam!C19)</f>
        <v>ÚAMK - AMK Škoda</v>
      </c>
      <c r="D19" s="39" t="str">
        <f>IF(Seznam!D19="","",Seznam!D19)</f>
        <v>StČ</v>
      </c>
      <c r="E19" s="13">
        <f>IF(Tr!B19="","",Tr!B19)</f>
        <v>68.930000000000007</v>
      </c>
      <c r="F19" s="67" t="str">
        <f>IF(Tr!C19="","",Tr!C19)</f>
        <v/>
      </c>
      <c r="G19" s="67" t="str">
        <f>IF(Tr!D19="","",Tr!D19)</f>
        <v/>
      </c>
      <c r="H19" s="67" t="str">
        <f>IF(Tr!E19="","",Tr!E19)</f>
        <v/>
      </c>
      <c r="I19" s="1">
        <f>IF('1j'!B19="",0,'1j'!B19)</f>
        <v>68.27</v>
      </c>
      <c r="J19" s="68">
        <f>IF('1j'!C19="",0,'1j'!C19)</f>
        <v>0</v>
      </c>
      <c r="K19" s="68">
        <f>IF('1j'!D19="",0,'1j'!D19)</f>
        <v>0</v>
      </c>
      <c r="L19" s="68">
        <f>IF('1j'!E19="",0,'1j'!E19)</f>
        <v>0</v>
      </c>
      <c r="M19" s="1">
        <f>IF('2j (proA 1j)'!B19="",0,'2j (proA 1j)'!B19)</f>
        <v>66.650000000000006</v>
      </c>
      <c r="N19" s="68">
        <f>IF('2j (proA 1j)'!C19="",0,'2j (proA 1j)'!C19)</f>
        <v>0</v>
      </c>
      <c r="O19" s="68">
        <f>IF('2j (proA 1j)'!D19="",0,'2j (proA 1j)'!D19)</f>
        <v>0</v>
      </c>
      <c r="P19" s="68">
        <f>IF('2j (proA 1j)'!E19="",0,'2j (proA 1j)'!E19)</f>
        <v>0</v>
      </c>
      <c r="Q19" s="1">
        <f>IF('3j (proA 2j)'!B19="",0,'3j (proA 2j)'!B19)</f>
        <v>66.650000000000006</v>
      </c>
      <c r="R19" s="68">
        <f>IF('3j (proA 2j)'!C19="",0,'3j (proA 2j)'!C19)</f>
        <v>0</v>
      </c>
      <c r="S19" s="68">
        <f>IF('3j (proA 2j)'!D19="",0,'3j (proA 2j)'!D19)</f>
        <v>0</v>
      </c>
      <c r="T19" s="68">
        <f>IF('3j (proA 2j)'!E19="",0,'3j (proA 2j)'!E19)</f>
        <v>0</v>
      </c>
      <c r="U19" s="1">
        <f t="shared" si="16"/>
        <v>133.30006827000003</v>
      </c>
      <c r="V19" s="65">
        <f t="shared" si="17"/>
        <v>4</v>
      </c>
      <c r="W19" s="3"/>
      <c r="X19" s="3"/>
      <c r="Y19" s="3"/>
      <c r="Z19" s="52" t="str">
        <f t="shared" si="18"/>
        <v>B</v>
      </c>
      <c r="AA19" s="4">
        <f t="shared" si="19"/>
        <v>68.27</v>
      </c>
      <c r="AB19" s="4">
        <f t="shared" si="20"/>
        <v>0</v>
      </c>
      <c r="AC19" s="4">
        <f t="shared" si="21"/>
        <v>0</v>
      </c>
      <c r="AD19" s="4">
        <f t="shared" si="22"/>
        <v>0</v>
      </c>
      <c r="AE19" s="5">
        <f t="shared" si="23"/>
        <v>66.650000000000006</v>
      </c>
      <c r="AF19" s="15">
        <f t="shared" si="24"/>
        <v>0</v>
      </c>
      <c r="AG19" s="15">
        <f t="shared" si="25"/>
        <v>0</v>
      </c>
      <c r="AH19" s="15">
        <f t="shared" si="26"/>
        <v>0</v>
      </c>
      <c r="AI19" s="6">
        <f t="shared" si="27"/>
        <v>66.650000000000006</v>
      </c>
      <c r="AJ19" s="15">
        <f t="shared" si="28"/>
        <v>0</v>
      </c>
      <c r="AK19" s="15">
        <f t="shared" si="29"/>
        <v>0</v>
      </c>
      <c r="AL19" s="15">
        <f t="shared" si="30"/>
        <v>0</v>
      </c>
      <c r="AM19" s="7">
        <f t="shared" si="31"/>
        <v>68.27</v>
      </c>
      <c r="AN19" s="7">
        <f t="shared" si="32"/>
        <v>66.650000000000006</v>
      </c>
      <c r="AO19" s="7">
        <f t="shared" si="33"/>
        <v>66.650000000000006</v>
      </c>
      <c r="AP19" s="8">
        <f t="shared" si="34"/>
        <v>66.650000000000006</v>
      </c>
      <c r="AQ19" s="53">
        <f t="shared" si="35"/>
        <v>68.27</v>
      </c>
      <c r="AR19" s="54">
        <f t="shared" si="36"/>
        <v>66.650000000000006</v>
      </c>
      <c r="AS19" s="54">
        <f t="shared" si="37"/>
        <v>6.6650000000000007E-5</v>
      </c>
      <c r="AT19" s="55">
        <f t="shared" si="38"/>
        <v>6.6650000000000007E-5</v>
      </c>
      <c r="AU19" s="55">
        <f t="shared" si="39"/>
        <v>6.8269999999999995E-5</v>
      </c>
      <c r="AV19" s="55">
        <f t="shared" si="40"/>
        <v>6.8270000000000001E-11</v>
      </c>
      <c r="AW19" s="55">
        <f t="shared" si="41"/>
        <v>6.6650000000000005E-9</v>
      </c>
      <c r="AX19" s="53">
        <f t="shared" si="42"/>
        <v>0</v>
      </c>
      <c r="AY19" s="56">
        <f t="shared" si="43"/>
        <v>66.650066649999999</v>
      </c>
      <c r="AZ19" s="56">
        <f t="shared" si="44"/>
        <v>66.650066650068268</v>
      </c>
      <c r="BA19" s="56">
        <f t="shared" si="45"/>
        <v>133.30006827000003</v>
      </c>
      <c r="BB19" s="56">
        <f t="shared" si="46"/>
        <v>201.57000000666503</v>
      </c>
      <c r="BC19" s="57">
        <f t="shared" si="47"/>
        <v>133.30006827000003</v>
      </c>
      <c r="BD19" s="12">
        <f t="shared" si="48"/>
        <v>4</v>
      </c>
      <c r="BE19">
        <f t="shared" si="49"/>
        <v>68.270099999999999</v>
      </c>
      <c r="BF19">
        <f t="shared" si="50"/>
        <v>66.650200000000012</v>
      </c>
      <c r="BG19">
        <f t="shared" si="51"/>
        <v>66.650300000000001</v>
      </c>
      <c r="BH19" s="3">
        <f t="shared" si="52"/>
        <v>1</v>
      </c>
      <c r="BI19" s="3">
        <f t="shared" si="53"/>
        <v>3</v>
      </c>
      <c r="BJ19" s="3">
        <f t="shared" si="54"/>
        <v>2</v>
      </c>
      <c r="BK19">
        <f t="shared" si="55"/>
        <v>1</v>
      </c>
      <c r="BL19">
        <f t="shared" si="56"/>
        <v>3</v>
      </c>
      <c r="BM19">
        <f t="shared" si="57"/>
        <v>2</v>
      </c>
    </row>
    <row r="20" spans="1:65" ht="16.5" customHeight="1">
      <c r="A20" s="14">
        <f>IF(Seznam!A20="","",Seznam!A20)</f>
        <v>111</v>
      </c>
      <c r="B20" s="14" t="str">
        <f>IF(Seznam!B20="","",Seznam!B20)</f>
        <v>ZONKOVÁ Ina</v>
      </c>
      <c r="C20" s="38" t="str">
        <f>IF(Seznam!C20="","",Seznam!C20)</f>
        <v>Minikárklub Olšany v AČR</v>
      </c>
      <c r="D20" s="39" t="str">
        <f>IF(Seznam!D20="","",Seznam!D20)</f>
        <v>JM</v>
      </c>
      <c r="E20" s="13">
        <f>IF(Tr!B20="","",Tr!B20)</f>
        <v>78.53</v>
      </c>
      <c r="F20" s="67" t="str">
        <f>IF(Tr!C20="","",Tr!C20)</f>
        <v/>
      </c>
      <c r="G20" s="67" t="str">
        <f>IF(Tr!D20="","",Tr!D20)</f>
        <v/>
      </c>
      <c r="H20" s="67" t="str">
        <f>IF(Tr!E20="","",Tr!E20)</f>
        <v/>
      </c>
      <c r="I20" s="1">
        <f>IF('1j'!B20="",0,'1j'!B20)</f>
        <v>76.45</v>
      </c>
      <c r="J20" s="68">
        <f>IF('1j'!C20="",0,'1j'!C20)</f>
        <v>0</v>
      </c>
      <c r="K20" s="68">
        <f>IF('1j'!D20="",0,'1j'!D20)</f>
        <v>0</v>
      </c>
      <c r="L20" s="68">
        <f>IF('1j'!E20="",0,'1j'!E20)</f>
        <v>0</v>
      </c>
      <c r="M20" s="1">
        <f>IF('2j (proA 1j)'!B20="",0,'2j (proA 1j)'!B20)</f>
        <v>77.28</v>
      </c>
      <c r="N20" s="68">
        <f>IF('2j (proA 1j)'!C20="",0,'2j (proA 1j)'!C20)</f>
        <v>0</v>
      </c>
      <c r="O20" s="68">
        <f>IF('2j (proA 1j)'!D20="",0,'2j (proA 1j)'!D20)</f>
        <v>0</v>
      </c>
      <c r="P20" s="68">
        <f>IF('2j (proA 1j)'!E20="",0,'2j (proA 1j)'!E20)</f>
        <v>0</v>
      </c>
      <c r="Q20" s="1">
        <f>IF('3j (proA 2j)'!B20="",0,'3j (proA 2j)'!B20)</f>
        <v>75.62</v>
      </c>
      <c r="R20" s="68">
        <f>IF('3j (proA 2j)'!C20="",0,'3j (proA 2j)'!C20)</f>
        <v>0</v>
      </c>
      <c r="S20" s="68">
        <f>IF('3j (proA 2j)'!D20="",0,'3j (proA 2j)'!D20)</f>
        <v>0</v>
      </c>
      <c r="T20" s="68">
        <f>IF('3j (proA 2j)'!E20="",0,'3j (proA 2j)'!E20)</f>
        <v>0</v>
      </c>
      <c r="U20" s="1">
        <f t="shared" si="16"/>
        <v>152.07007728000002</v>
      </c>
      <c r="V20" s="65">
        <f t="shared" si="17"/>
        <v>16</v>
      </c>
      <c r="W20" s="3"/>
      <c r="X20" s="3"/>
      <c r="Y20" s="3"/>
      <c r="Z20" s="52" t="str">
        <f t="shared" si="18"/>
        <v>B</v>
      </c>
      <c r="AA20" s="4">
        <f t="shared" si="19"/>
        <v>76.45</v>
      </c>
      <c r="AB20" s="4">
        <f t="shared" si="20"/>
        <v>0</v>
      </c>
      <c r="AC20" s="4">
        <f t="shared" si="21"/>
        <v>0</v>
      </c>
      <c r="AD20" s="4">
        <f t="shared" si="22"/>
        <v>0</v>
      </c>
      <c r="AE20" s="5">
        <f t="shared" si="23"/>
        <v>77.28</v>
      </c>
      <c r="AF20" s="15">
        <f t="shared" si="24"/>
        <v>0</v>
      </c>
      <c r="AG20" s="15">
        <f t="shared" si="25"/>
        <v>0</v>
      </c>
      <c r="AH20" s="15">
        <f t="shared" si="26"/>
        <v>0</v>
      </c>
      <c r="AI20" s="6">
        <f t="shared" si="27"/>
        <v>75.62</v>
      </c>
      <c r="AJ20" s="15">
        <f t="shared" si="28"/>
        <v>0</v>
      </c>
      <c r="AK20" s="15">
        <f t="shared" si="29"/>
        <v>0</v>
      </c>
      <c r="AL20" s="15">
        <f t="shared" si="30"/>
        <v>0</v>
      </c>
      <c r="AM20" s="7">
        <f t="shared" si="31"/>
        <v>76.45</v>
      </c>
      <c r="AN20" s="7">
        <f t="shared" si="32"/>
        <v>77.28</v>
      </c>
      <c r="AO20" s="7">
        <f t="shared" si="33"/>
        <v>75.62</v>
      </c>
      <c r="AP20" s="8">
        <f t="shared" si="34"/>
        <v>75.62</v>
      </c>
      <c r="AQ20" s="53">
        <f t="shared" si="35"/>
        <v>77.28</v>
      </c>
      <c r="AR20" s="54">
        <f t="shared" si="36"/>
        <v>75.62</v>
      </c>
      <c r="AS20" s="54">
        <f t="shared" si="37"/>
        <v>7.7280000000000005E-5</v>
      </c>
      <c r="AT20" s="55">
        <f t="shared" si="38"/>
        <v>7.6450000000000015E-5</v>
      </c>
      <c r="AU20" s="55">
        <f t="shared" si="39"/>
        <v>7.7280000000000005E-5</v>
      </c>
      <c r="AV20" s="55">
        <f t="shared" si="40"/>
        <v>7.7280000000000004E-11</v>
      </c>
      <c r="AW20" s="55">
        <f t="shared" si="41"/>
        <v>7.5620000000000001E-9</v>
      </c>
      <c r="AX20" s="53">
        <f t="shared" si="42"/>
        <v>0</v>
      </c>
      <c r="AY20" s="56">
        <f t="shared" si="43"/>
        <v>75.620077280000004</v>
      </c>
      <c r="AZ20" s="56">
        <f t="shared" si="44"/>
        <v>75.620076450077278</v>
      </c>
      <c r="BA20" s="56">
        <f t="shared" si="45"/>
        <v>152.07007728000002</v>
      </c>
      <c r="BB20" s="56">
        <f t="shared" si="46"/>
        <v>229.35000000756202</v>
      </c>
      <c r="BC20" s="57">
        <f t="shared" si="47"/>
        <v>152.07007728000002</v>
      </c>
      <c r="BD20" s="12">
        <f t="shared" si="48"/>
        <v>16</v>
      </c>
      <c r="BE20">
        <f t="shared" si="49"/>
        <v>76.450100000000006</v>
      </c>
      <c r="BF20">
        <f t="shared" si="50"/>
        <v>77.280200000000008</v>
      </c>
      <c r="BG20">
        <f t="shared" si="51"/>
        <v>75.6203</v>
      </c>
      <c r="BH20" s="3">
        <f t="shared" si="52"/>
        <v>2</v>
      </c>
      <c r="BI20" s="3">
        <f t="shared" si="53"/>
        <v>1</v>
      </c>
      <c r="BJ20" s="3">
        <f t="shared" si="54"/>
        <v>3</v>
      </c>
      <c r="BK20">
        <f t="shared" si="55"/>
        <v>2</v>
      </c>
      <c r="BL20">
        <f t="shared" si="56"/>
        <v>1</v>
      </c>
      <c r="BM20">
        <f t="shared" si="57"/>
        <v>3</v>
      </c>
    </row>
    <row r="21" spans="1:65" ht="16.5" customHeight="1">
      <c r="A21" s="14">
        <f>IF(Seznam!A21="","",Seznam!A21)</f>
        <v>109</v>
      </c>
      <c r="B21" s="14" t="str">
        <f>IF(Seznam!B21="","",Seznam!B21)</f>
        <v>CIHLÁŘ Tomáš</v>
      </c>
      <c r="C21" s="38" t="str">
        <f>IF(Seznam!C21="","",Seznam!C21)</f>
        <v>ÚAMK - AMK Škoda</v>
      </c>
      <c r="D21" s="39" t="str">
        <f>IF(Seznam!D21="","",Seznam!D21)</f>
        <v>StČ</v>
      </c>
      <c r="E21" s="13">
        <f>IF(Tr!B21="","",Tr!B21)</f>
        <v>71.290000000000006</v>
      </c>
      <c r="F21" s="67" t="str">
        <f>IF(Tr!C21="","",Tr!C21)</f>
        <v/>
      </c>
      <c r="G21" s="67" t="str">
        <f>IF(Tr!D21="","",Tr!D21)</f>
        <v/>
      </c>
      <c r="H21" s="67" t="str">
        <f>IF(Tr!E21="","",Tr!E21)</f>
        <v/>
      </c>
      <c r="I21" s="1">
        <f>IF('1j'!B21="",0,'1j'!B21)</f>
        <v>69.209999999999994</v>
      </c>
      <c r="J21" s="68">
        <f>IF('1j'!C21="",0,'1j'!C21)</f>
        <v>0</v>
      </c>
      <c r="K21" s="68">
        <f>IF('1j'!D21="",0,'1j'!D21)</f>
        <v>0</v>
      </c>
      <c r="L21" s="68">
        <f>IF('1j'!E21="",0,'1j'!E21)</f>
        <v>0</v>
      </c>
      <c r="M21" s="1">
        <f>IF('2j (proA 1j)'!B21="",0,'2j (proA 1j)'!B21)</f>
        <v>68.010000000000005</v>
      </c>
      <c r="N21" s="68">
        <f>IF('2j (proA 1j)'!C21="",0,'2j (proA 1j)'!C21)</f>
        <v>0</v>
      </c>
      <c r="O21" s="68">
        <f>IF('2j (proA 1j)'!D21="",0,'2j (proA 1j)'!D21)</f>
        <v>0</v>
      </c>
      <c r="P21" s="68">
        <f>IF('2j (proA 1j)'!E21="",0,'2j (proA 1j)'!E21)</f>
        <v>0</v>
      </c>
      <c r="Q21" s="1">
        <f>IF('3j (proA 2j)'!B21="",0,'3j (proA 2j)'!B21)</f>
        <v>68.41</v>
      </c>
      <c r="R21" s="68">
        <f>IF('3j (proA 2j)'!C21="",0,'3j (proA 2j)'!C21)</f>
        <v>0</v>
      </c>
      <c r="S21" s="68">
        <f>IF('3j (proA 2j)'!D21="",0,'3j (proA 2j)'!D21)</f>
        <v>0</v>
      </c>
      <c r="T21" s="68">
        <f>IF('3j (proA 2j)'!E21="",0,'3j (proA 2j)'!E21)</f>
        <v>0</v>
      </c>
      <c r="U21" s="1">
        <f t="shared" si="16"/>
        <v>136.42006921000001</v>
      </c>
      <c r="V21" s="65">
        <f t="shared" si="17"/>
        <v>6</v>
      </c>
      <c r="W21" s="3"/>
      <c r="X21" s="3"/>
      <c r="Y21" s="3"/>
      <c r="Z21" s="52" t="str">
        <f t="shared" si="18"/>
        <v>B</v>
      </c>
      <c r="AA21" s="4">
        <f t="shared" si="19"/>
        <v>69.209999999999994</v>
      </c>
      <c r="AB21" s="4">
        <f t="shared" si="20"/>
        <v>0</v>
      </c>
      <c r="AC21" s="4">
        <f t="shared" si="21"/>
        <v>0</v>
      </c>
      <c r="AD21" s="4">
        <f t="shared" si="22"/>
        <v>0</v>
      </c>
      <c r="AE21" s="5">
        <f t="shared" si="23"/>
        <v>68.010000000000005</v>
      </c>
      <c r="AF21" s="15">
        <f t="shared" si="24"/>
        <v>0</v>
      </c>
      <c r="AG21" s="15">
        <f t="shared" si="25"/>
        <v>0</v>
      </c>
      <c r="AH21" s="15">
        <f t="shared" si="26"/>
        <v>0</v>
      </c>
      <c r="AI21" s="6">
        <f t="shared" si="27"/>
        <v>68.41</v>
      </c>
      <c r="AJ21" s="15">
        <f t="shared" si="28"/>
        <v>0</v>
      </c>
      <c r="AK21" s="15">
        <f t="shared" si="29"/>
        <v>0</v>
      </c>
      <c r="AL21" s="15">
        <f t="shared" si="30"/>
        <v>0</v>
      </c>
      <c r="AM21" s="7">
        <f t="shared" si="31"/>
        <v>69.209999999999994</v>
      </c>
      <c r="AN21" s="7">
        <f t="shared" si="32"/>
        <v>68.010000000000005</v>
      </c>
      <c r="AO21" s="7">
        <f t="shared" si="33"/>
        <v>68.41</v>
      </c>
      <c r="AP21" s="8">
        <f t="shared" si="34"/>
        <v>68.010000000000005</v>
      </c>
      <c r="AQ21" s="53">
        <f t="shared" si="35"/>
        <v>69.209999999999994</v>
      </c>
      <c r="AR21" s="54">
        <f t="shared" si="36"/>
        <v>68.010000000000005</v>
      </c>
      <c r="AS21" s="54">
        <f t="shared" si="37"/>
        <v>6.840999999999999E-5</v>
      </c>
      <c r="AT21" s="55">
        <f t="shared" si="38"/>
        <v>6.840999999999999E-5</v>
      </c>
      <c r="AU21" s="55">
        <f t="shared" si="39"/>
        <v>6.9209999999999996E-5</v>
      </c>
      <c r="AV21" s="55">
        <f t="shared" si="40"/>
        <v>6.9209999999999999E-11</v>
      </c>
      <c r="AW21" s="55">
        <f t="shared" si="41"/>
        <v>6.8010000000000008E-9</v>
      </c>
      <c r="AX21" s="53">
        <f t="shared" si="42"/>
        <v>0</v>
      </c>
      <c r="AY21" s="56">
        <f t="shared" si="43"/>
        <v>68.010068410000002</v>
      </c>
      <c r="AZ21" s="56">
        <f t="shared" si="44"/>
        <v>68.010068410069209</v>
      </c>
      <c r="BA21" s="56">
        <f t="shared" si="45"/>
        <v>136.42006921000001</v>
      </c>
      <c r="BB21" s="56">
        <f t="shared" si="46"/>
        <v>205.630000006801</v>
      </c>
      <c r="BC21" s="57">
        <f t="shared" si="47"/>
        <v>136.42006921000001</v>
      </c>
      <c r="BD21" s="12">
        <f t="shared" si="48"/>
        <v>6</v>
      </c>
      <c r="BE21">
        <f t="shared" si="49"/>
        <v>69.210099999999997</v>
      </c>
      <c r="BF21">
        <f t="shared" si="50"/>
        <v>68.010200000000012</v>
      </c>
      <c r="BG21">
        <f t="shared" si="51"/>
        <v>68.410299999999992</v>
      </c>
      <c r="BH21" s="3">
        <f t="shared" si="52"/>
        <v>1</v>
      </c>
      <c r="BI21" s="3">
        <f t="shared" si="53"/>
        <v>3</v>
      </c>
      <c r="BJ21" s="3">
        <f t="shared" si="54"/>
        <v>2</v>
      </c>
      <c r="BK21">
        <f t="shared" si="55"/>
        <v>1</v>
      </c>
      <c r="BL21">
        <f t="shared" si="56"/>
        <v>3</v>
      </c>
      <c r="BM21">
        <f t="shared" si="57"/>
        <v>2</v>
      </c>
    </row>
    <row r="22" spans="1:65" ht="16.5" customHeight="1">
      <c r="A22" s="14">
        <f>IF(Seznam!A22="","",Seznam!A22)</f>
        <v>105</v>
      </c>
      <c r="B22" s="14" t="str">
        <f>IF(Seznam!B22="","",Seznam!B22)</f>
        <v>MELŠA Petr</v>
      </c>
      <c r="C22" s="38" t="str">
        <f>IF(Seznam!C22="","",Seznam!C22)</f>
        <v>ÚAMK - AMK Škoda</v>
      </c>
      <c r="D22" s="39" t="str">
        <f>IF(Seznam!D22="","",Seznam!D22)</f>
        <v>StČ</v>
      </c>
      <c r="E22" s="13">
        <f>IF(Tr!B22="","",Tr!B22)</f>
        <v>63.83</v>
      </c>
      <c r="F22" s="67" t="str">
        <f>IF(Tr!C22="","",Tr!C22)</f>
        <v/>
      </c>
      <c r="G22" s="67" t="str">
        <f>IF(Tr!D22="","",Tr!D22)</f>
        <v/>
      </c>
      <c r="H22" s="67" t="str">
        <f>IF(Tr!E22="","",Tr!E22)</f>
        <v/>
      </c>
      <c r="I22" s="1">
        <f>IF('1j'!B22="",0,'1j'!B22)</f>
        <v>63.97</v>
      </c>
      <c r="J22" s="68">
        <f>IF('1j'!C22="",0,'1j'!C22)</f>
        <v>0</v>
      </c>
      <c r="K22" s="68">
        <f>IF('1j'!D22="",0,'1j'!D22)</f>
        <v>0</v>
      </c>
      <c r="L22" s="68">
        <f>IF('1j'!E22="",0,'1j'!E22)</f>
        <v>0</v>
      </c>
      <c r="M22" s="1">
        <f>IF('2j (proA 1j)'!B22="",0,'2j (proA 1j)'!B22)</f>
        <v>63.01</v>
      </c>
      <c r="N22" s="68">
        <f>IF('2j (proA 1j)'!C22="",0,'2j (proA 1j)'!C22)</f>
        <v>0</v>
      </c>
      <c r="O22" s="68">
        <f>IF('2j (proA 1j)'!D22="",0,'2j (proA 1j)'!D22)</f>
        <v>0</v>
      </c>
      <c r="P22" s="68">
        <f>IF('2j (proA 1j)'!E22="",0,'2j (proA 1j)'!E22)</f>
        <v>0</v>
      </c>
      <c r="Q22" s="1">
        <f>IF('3j (proA 2j)'!B22="",0,'3j (proA 2j)'!B22)</f>
        <v>63.2</v>
      </c>
      <c r="R22" s="68">
        <f>IF('3j (proA 2j)'!C22="",0,'3j (proA 2j)'!C22)</f>
        <v>0</v>
      </c>
      <c r="S22" s="68">
        <f>IF('3j (proA 2j)'!D22="",0,'3j (proA 2j)'!D22)</f>
        <v>0</v>
      </c>
      <c r="T22" s="68">
        <f>IF('3j (proA 2j)'!E22="",0,'3j (proA 2j)'!E22)</f>
        <v>0</v>
      </c>
      <c r="U22" s="1">
        <f t="shared" si="16"/>
        <v>126.21006397000001</v>
      </c>
      <c r="V22" s="65">
        <f t="shared" si="17"/>
        <v>3</v>
      </c>
      <c r="W22" s="3"/>
      <c r="X22" s="3"/>
      <c r="Y22" s="3"/>
      <c r="Z22" s="52" t="str">
        <f t="shared" si="18"/>
        <v>B</v>
      </c>
      <c r="AA22" s="4">
        <f t="shared" si="19"/>
        <v>63.97</v>
      </c>
      <c r="AB22" s="4">
        <f t="shared" si="20"/>
        <v>0</v>
      </c>
      <c r="AC22" s="4">
        <f t="shared" si="21"/>
        <v>0</v>
      </c>
      <c r="AD22" s="4">
        <f t="shared" si="22"/>
        <v>0</v>
      </c>
      <c r="AE22" s="5">
        <f t="shared" si="23"/>
        <v>63.01</v>
      </c>
      <c r="AF22" s="15">
        <f t="shared" si="24"/>
        <v>0</v>
      </c>
      <c r="AG22" s="15">
        <f t="shared" si="25"/>
        <v>0</v>
      </c>
      <c r="AH22" s="15">
        <f t="shared" si="26"/>
        <v>0</v>
      </c>
      <c r="AI22" s="6">
        <f t="shared" si="27"/>
        <v>63.2</v>
      </c>
      <c r="AJ22" s="15">
        <f t="shared" si="28"/>
        <v>0</v>
      </c>
      <c r="AK22" s="15">
        <f t="shared" si="29"/>
        <v>0</v>
      </c>
      <c r="AL22" s="15">
        <f t="shared" si="30"/>
        <v>0</v>
      </c>
      <c r="AM22" s="7">
        <f t="shared" si="31"/>
        <v>63.97</v>
      </c>
      <c r="AN22" s="7">
        <f t="shared" si="32"/>
        <v>63.01</v>
      </c>
      <c r="AO22" s="7">
        <f t="shared" si="33"/>
        <v>63.2</v>
      </c>
      <c r="AP22" s="8">
        <f t="shared" si="34"/>
        <v>63.01</v>
      </c>
      <c r="AQ22" s="53">
        <f t="shared" si="35"/>
        <v>63.97</v>
      </c>
      <c r="AR22" s="54">
        <f t="shared" si="36"/>
        <v>63.01</v>
      </c>
      <c r="AS22" s="54">
        <f t="shared" si="37"/>
        <v>6.3200000000000005E-5</v>
      </c>
      <c r="AT22" s="55">
        <f t="shared" si="38"/>
        <v>6.3200000000000018E-5</v>
      </c>
      <c r="AU22" s="55">
        <f t="shared" si="39"/>
        <v>6.3969999999999999E-5</v>
      </c>
      <c r="AV22" s="55">
        <f t="shared" si="40"/>
        <v>6.397E-11</v>
      </c>
      <c r="AW22" s="55">
        <f t="shared" si="41"/>
        <v>6.3009999999999996E-9</v>
      </c>
      <c r="AX22" s="53">
        <f t="shared" si="42"/>
        <v>0</v>
      </c>
      <c r="AY22" s="56">
        <f t="shared" si="43"/>
        <v>63.010063199999998</v>
      </c>
      <c r="AZ22" s="56">
        <f t="shared" si="44"/>
        <v>63.010063200063968</v>
      </c>
      <c r="BA22" s="56">
        <f t="shared" si="45"/>
        <v>126.21006397000001</v>
      </c>
      <c r="BB22" s="56">
        <f t="shared" si="46"/>
        <v>190.18000000630101</v>
      </c>
      <c r="BC22" s="57">
        <f t="shared" si="47"/>
        <v>126.21006397000001</v>
      </c>
      <c r="BD22" s="12">
        <f t="shared" si="48"/>
        <v>3</v>
      </c>
      <c r="BE22">
        <f t="shared" si="49"/>
        <v>63.970100000000002</v>
      </c>
      <c r="BF22">
        <f t="shared" si="50"/>
        <v>63.010199999999998</v>
      </c>
      <c r="BG22">
        <f t="shared" si="51"/>
        <v>63.200300000000006</v>
      </c>
      <c r="BH22" s="3">
        <f t="shared" si="52"/>
        <v>1</v>
      </c>
      <c r="BI22" s="3">
        <f t="shared" si="53"/>
        <v>3</v>
      </c>
      <c r="BJ22" s="3">
        <f t="shared" si="54"/>
        <v>2</v>
      </c>
      <c r="BK22">
        <f t="shared" si="55"/>
        <v>1</v>
      </c>
      <c r="BL22">
        <f t="shared" si="56"/>
        <v>3</v>
      </c>
      <c r="BM22">
        <f t="shared" si="57"/>
        <v>2</v>
      </c>
    </row>
    <row r="23" spans="1:65" ht="16.5" customHeight="1">
      <c r="A23" s="14">
        <f>IF(Seznam!A23="","",Seznam!A23)</f>
        <v>103</v>
      </c>
      <c r="B23" s="14" t="str">
        <f>IF(Seznam!B23="","",Seznam!B23)</f>
        <v>MIČÍK Adam</v>
      </c>
      <c r="C23" s="38" t="str">
        <f>IF(Seznam!C23="","",Seznam!C23)</f>
        <v>ÚAMK - AMK Škoda</v>
      </c>
      <c r="D23" s="39" t="str">
        <f>IF(Seznam!D23="","",Seznam!D23)</f>
        <v>StČ</v>
      </c>
      <c r="E23" s="13">
        <f>IF(Tr!B23="","",Tr!B23)</f>
        <v>65.19</v>
      </c>
      <c r="F23" s="67" t="str">
        <f>IF(Tr!C23="","",Tr!C23)</f>
        <v/>
      </c>
      <c r="G23" s="67" t="str">
        <f>IF(Tr!D23="","",Tr!D23)</f>
        <v/>
      </c>
      <c r="H23" s="67" t="str">
        <f>IF(Tr!E23="","",Tr!E23)</f>
        <v/>
      </c>
      <c r="I23" s="1">
        <f>IF('1j'!B23="",0,'1j'!B23)</f>
        <v>62.38</v>
      </c>
      <c r="J23" s="68">
        <f>IF('1j'!C23="",0,'1j'!C23)</f>
        <v>0</v>
      </c>
      <c r="K23" s="68">
        <f>IF('1j'!D23="",0,'1j'!D23)</f>
        <v>0</v>
      </c>
      <c r="L23" s="68">
        <f>IF('1j'!E23="",0,'1j'!E23)</f>
        <v>0</v>
      </c>
      <c r="M23" s="1">
        <f>IF('2j (proA 1j)'!B23="",0,'2j (proA 1j)'!B23)</f>
        <v>62.28</v>
      </c>
      <c r="N23" s="68">
        <f>IF('2j (proA 1j)'!C23="",0,'2j (proA 1j)'!C23)</f>
        <v>0</v>
      </c>
      <c r="O23" s="68">
        <f>IF('2j (proA 1j)'!D23="",0,'2j (proA 1j)'!D23)</f>
        <v>2</v>
      </c>
      <c r="P23" s="68">
        <f>IF('2j (proA 1j)'!E23="",0,'2j (proA 1j)'!E23)</f>
        <v>0</v>
      </c>
      <c r="Q23" s="1">
        <f>IF('3j (proA 2j)'!B23="",0,'3j (proA 2j)'!B23)</f>
        <v>62.52</v>
      </c>
      <c r="R23" s="68">
        <f>IF('3j (proA 2j)'!C23="",0,'3j (proA 2j)'!C23)</f>
        <v>0</v>
      </c>
      <c r="S23" s="68">
        <f>IF('3j (proA 2j)'!D23="",0,'3j (proA 2j)'!D23)</f>
        <v>0</v>
      </c>
      <c r="T23" s="68">
        <f>IF('3j (proA 2j)'!E23="",0,'3j (proA 2j)'!E23)</f>
        <v>0</v>
      </c>
      <c r="U23" s="1">
        <f t="shared" si="16"/>
        <v>124.90006428000001</v>
      </c>
      <c r="V23" s="65">
        <f t="shared" si="17"/>
        <v>2</v>
      </c>
      <c r="W23" s="3"/>
      <c r="X23" s="3"/>
      <c r="Y23" s="3"/>
      <c r="Z23" s="52" t="str">
        <f t="shared" si="18"/>
        <v>B</v>
      </c>
      <c r="AA23" s="4">
        <f t="shared" si="19"/>
        <v>62.38</v>
      </c>
      <c r="AB23" s="4">
        <f t="shared" si="20"/>
        <v>0</v>
      </c>
      <c r="AC23" s="4">
        <f t="shared" si="21"/>
        <v>0</v>
      </c>
      <c r="AD23" s="4">
        <f t="shared" si="22"/>
        <v>0</v>
      </c>
      <c r="AE23" s="5">
        <f t="shared" si="23"/>
        <v>62.28</v>
      </c>
      <c r="AF23" s="15">
        <f t="shared" si="24"/>
        <v>0</v>
      </c>
      <c r="AG23" s="15">
        <f t="shared" si="25"/>
        <v>2</v>
      </c>
      <c r="AH23" s="15">
        <f t="shared" si="26"/>
        <v>0</v>
      </c>
      <c r="AI23" s="6">
        <f t="shared" si="27"/>
        <v>62.52</v>
      </c>
      <c r="AJ23" s="15">
        <f t="shared" si="28"/>
        <v>0</v>
      </c>
      <c r="AK23" s="15">
        <f t="shared" si="29"/>
        <v>0</v>
      </c>
      <c r="AL23" s="15">
        <f t="shared" si="30"/>
        <v>0</v>
      </c>
      <c r="AM23" s="7">
        <f t="shared" si="31"/>
        <v>62.38</v>
      </c>
      <c r="AN23" s="7">
        <f t="shared" si="32"/>
        <v>64.28</v>
      </c>
      <c r="AO23" s="7">
        <f t="shared" si="33"/>
        <v>62.52</v>
      </c>
      <c r="AP23" s="8">
        <f t="shared" si="34"/>
        <v>62.38</v>
      </c>
      <c r="AQ23" s="53">
        <f t="shared" si="35"/>
        <v>64.28</v>
      </c>
      <c r="AR23" s="54">
        <f t="shared" si="36"/>
        <v>62.52</v>
      </c>
      <c r="AS23" s="54">
        <f t="shared" si="37"/>
        <v>6.4280000000000001E-5</v>
      </c>
      <c r="AT23" s="55">
        <f t="shared" si="38"/>
        <v>6.2520000000000004E-5</v>
      </c>
      <c r="AU23" s="55">
        <f t="shared" si="39"/>
        <v>6.4280000000000001E-5</v>
      </c>
      <c r="AV23" s="55">
        <f t="shared" si="40"/>
        <v>6.4279999999999997E-11</v>
      </c>
      <c r="AW23" s="55">
        <f t="shared" si="41"/>
        <v>6.2380000000000002E-9</v>
      </c>
      <c r="AX23" s="53">
        <f t="shared" si="42"/>
        <v>1.9999999999999999E-6</v>
      </c>
      <c r="AY23" s="56">
        <f t="shared" si="43"/>
        <v>62.52006428</v>
      </c>
      <c r="AZ23" s="56">
        <f t="shared" si="44"/>
        <v>62.380062520064286</v>
      </c>
      <c r="BA23" s="56">
        <f t="shared" si="45"/>
        <v>124.90006428000001</v>
      </c>
      <c r="BB23" s="56">
        <f t="shared" si="46"/>
        <v>189.180002006238</v>
      </c>
      <c r="BC23" s="57">
        <f t="shared" si="47"/>
        <v>124.90006428000001</v>
      </c>
      <c r="BD23" s="12">
        <f t="shared" si="48"/>
        <v>2</v>
      </c>
      <c r="BE23">
        <f t="shared" si="49"/>
        <v>62.380100000000006</v>
      </c>
      <c r="BF23">
        <f t="shared" si="50"/>
        <v>64.280200000000008</v>
      </c>
      <c r="BG23">
        <f t="shared" si="51"/>
        <v>62.520300000000006</v>
      </c>
      <c r="BH23" s="3">
        <f t="shared" si="52"/>
        <v>3</v>
      </c>
      <c r="BI23" s="3">
        <f t="shared" si="53"/>
        <v>1</v>
      </c>
      <c r="BJ23" s="3">
        <f t="shared" si="54"/>
        <v>2</v>
      </c>
      <c r="BK23">
        <f t="shared" si="55"/>
        <v>3</v>
      </c>
      <c r="BL23">
        <f t="shared" si="56"/>
        <v>1</v>
      </c>
      <c r="BM23">
        <f t="shared" si="57"/>
        <v>2</v>
      </c>
    </row>
    <row r="24" spans="1:65" ht="16.5" customHeight="1">
      <c r="A24" s="14">
        <f>IF(Seznam!A24="","",Seznam!A24)</f>
        <v>101</v>
      </c>
      <c r="B24" s="14" t="str">
        <f>IF(Seznam!B24="","",Seznam!B24)</f>
        <v>ČERVENÝ Stanislav</v>
      </c>
      <c r="C24" s="38" t="str">
        <f>IF(Seznam!C24="","",Seznam!C24)</f>
        <v>ÚAMK - AMK Škoda</v>
      </c>
      <c r="D24" s="39" t="str">
        <f>IF(Seznam!D24="","",Seznam!D24)</f>
        <v>StČ</v>
      </c>
      <c r="E24" s="13">
        <f>IF(Tr!B24="","",Tr!B24)</f>
        <v>63.76</v>
      </c>
      <c r="F24" s="67" t="str">
        <f>IF(Tr!C24="","",Tr!C24)</f>
        <v/>
      </c>
      <c r="G24" s="67" t="str">
        <f>IF(Tr!D24="","",Tr!D24)</f>
        <v/>
      </c>
      <c r="H24" s="67" t="str">
        <f>IF(Tr!E24="","",Tr!E24)</f>
        <v/>
      </c>
      <c r="I24" s="1">
        <f>IF('1j'!B24="",0,'1j'!B24)</f>
        <v>63.11</v>
      </c>
      <c r="J24" s="68">
        <f>IF('1j'!C24="",0,'1j'!C24)</f>
        <v>0</v>
      </c>
      <c r="K24" s="68">
        <f>IF('1j'!D24="",0,'1j'!D24)</f>
        <v>0</v>
      </c>
      <c r="L24" s="68">
        <f>IF('1j'!E24="",0,'1j'!E24)</f>
        <v>0</v>
      </c>
      <c r="M24" s="1">
        <f>IF('2j (proA 1j)'!B24="",0,'2j (proA 1j)'!B24)</f>
        <v>61.36</v>
      </c>
      <c r="N24" s="68">
        <f>IF('2j (proA 1j)'!C24="",0,'2j (proA 1j)'!C24)</f>
        <v>0</v>
      </c>
      <c r="O24" s="68">
        <f>IF('2j (proA 1j)'!D24="",0,'2j (proA 1j)'!D24)</f>
        <v>0</v>
      </c>
      <c r="P24" s="68">
        <f>IF('2j (proA 1j)'!E24="",0,'2j (proA 1j)'!E24)</f>
        <v>0</v>
      </c>
      <c r="Q24" s="1">
        <f>IF('3j (proA 2j)'!B24="",0,'3j (proA 2j)'!B24)</f>
        <v>61.82</v>
      </c>
      <c r="R24" s="68">
        <f>IF('3j (proA 2j)'!C24="",0,'3j (proA 2j)'!C24)</f>
        <v>0</v>
      </c>
      <c r="S24" s="68">
        <f>IF('3j (proA 2j)'!D24="",0,'3j (proA 2j)'!D24)</f>
        <v>0</v>
      </c>
      <c r="T24" s="68">
        <f>IF('3j (proA 2j)'!E24="",0,'3j (proA 2j)'!E24)</f>
        <v>0</v>
      </c>
      <c r="U24" s="1">
        <f t="shared" si="16"/>
        <v>123.18006310999999</v>
      </c>
      <c r="V24" s="65">
        <f t="shared" si="17"/>
        <v>1</v>
      </c>
      <c r="W24" s="3"/>
      <c r="X24" s="3"/>
      <c r="Y24" s="3"/>
      <c r="Z24" s="52" t="str">
        <f t="shared" si="18"/>
        <v>B</v>
      </c>
      <c r="AA24" s="4">
        <f t="shared" si="19"/>
        <v>63.11</v>
      </c>
      <c r="AB24" s="4">
        <f t="shared" si="20"/>
        <v>0</v>
      </c>
      <c r="AC24" s="4">
        <f t="shared" si="21"/>
        <v>0</v>
      </c>
      <c r="AD24" s="4">
        <f t="shared" si="22"/>
        <v>0</v>
      </c>
      <c r="AE24" s="5">
        <f t="shared" si="23"/>
        <v>61.36</v>
      </c>
      <c r="AF24" s="15">
        <f t="shared" si="24"/>
        <v>0</v>
      </c>
      <c r="AG24" s="15">
        <f t="shared" si="25"/>
        <v>0</v>
      </c>
      <c r="AH24" s="15">
        <f t="shared" si="26"/>
        <v>0</v>
      </c>
      <c r="AI24" s="6">
        <f t="shared" si="27"/>
        <v>61.82</v>
      </c>
      <c r="AJ24" s="15">
        <f t="shared" si="28"/>
        <v>0</v>
      </c>
      <c r="AK24" s="15">
        <f t="shared" si="29"/>
        <v>0</v>
      </c>
      <c r="AL24" s="15">
        <f t="shared" si="30"/>
        <v>0</v>
      </c>
      <c r="AM24" s="7">
        <f t="shared" si="31"/>
        <v>63.11</v>
      </c>
      <c r="AN24" s="7">
        <f t="shared" si="32"/>
        <v>61.36</v>
      </c>
      <c r="AO24" s="7">
        <f t="shared" si="33"/>
        <v>61.82</v>
      </c>
      <c r="AP24" s="8">
        <f t="shared" si="34"/>
        <v>61.36</v>
      </c>
      <c r="AQ24" s="53">
        <f t="shared" si="35"/>
        <v>63.11</v>
      </c>
      <c r="AR24" s="54">
        <f t="shared" si="36"/>
        <v>61.36</v>
      </c>
      <c r="AS24" s="54">
        <f t="shared" si="37"/>
        <v>6.1820000000000001E-5</v>
      </c>
      <c r="AT24" s="55">
        <f t="shared" si="38"/>
        <v>6.1819999999999987E-5</v>
      </c>
      <c r="AU24" s="55">
        <f t="shared" si="39"/>
        <v>6.3109999999999997E-5</v>
      </c>
      <c r="AV24" s="55">
        <f t="shared" si="40"/>
        <v>6.3110000000000002E-11</v>
      </c>
      <c r="AW24" s="55">
        <f t="shared" si="41"/>
        <v>6.1360000000000003E-9</v>
      </c>
      <c r="AX24" s="53">
        <f t="shared" si="42"/>
        <v>0</v>
      </c>
      <c r="AY24" s="56">
        <f t="shared" si="43"/>
        <v>61.360061819999999</v>
      </c>
      <c r="AZ24" s="56">
        <f t="shared" si="44"/>
        <v>61.360061820063109</v>
      </c>
      <c r="BA24" s="56">
        <f t="shared" si="45"/>
        <v>123.18006310999999</v>
      </c>
      <c r="BB24" s="56">
        <f t="shared" si="46"/>
        <v>186.29000000613598</v>
      </c>
      <c r="BC24" s="57">
        <f t="shared" si="47"/>
        <v>123.18006310999999</v>
      </c>
      <c r="BD24" s="12">
        <f t="shared" si="48"/>
        <v>1</v>
      </c>
      <c r="BE24">
        <f t="shared" si="49"/>
        <v>63.110100000000003</v>
      </c>
      <c r="BF24">
        <f t="shared" si="50"/>
        <v>61.360199999999999</v>
      </c>
      <c r="BG24">
        <f t="shared" si="51"/>
        <v>61.820300000000003</v>
      </c>
      <c r="BH24" s="3">
        <f t="shared" si="52"/>
        <v>1</v>
      </c>
      <c r="BI24" s="3">
        <f t="shared" si="53"/>
        <v>3</v>
      </c>
      <c r="BJ24" s="3">
        <f t="shared" si="54"/>
        <v>2</v>
      </c>
      <c r="BK24">
        <f t="shared" si="55"/>
        <v>1</v>
      </c>
      <c r="BL24">
        <f t="shared" si="56"/>
        <v>3</v>
      </c>
      <c r="BM24">
        <f t="shared" si="57"/>
        <v>2</v>
      </c>
    </row>
    <row r="25" spans="1:65" ht="16.5" hidden="1" customHeight="1">
      <c r="A25" s="14" t="str">
        <f>IF(Seznam!A25="","",Seznam!A25)</f>
        <v/>
      </c>
      <c r="B25" s="14" t="str">
        <f>IF(Seznam!B25="","",Seznam!B25)</f>
        <v>ŠVAJDA Vojtěch</v>
      </c>
      <c r="C25" s="38" t="str">
        <f>IF(Seznam!C25="","",Seznam!C25)</f>
        <v>Zděněk Švajda</v>
      </c>
      <c r="D25" s="39" t="str">
        <f>IF(Seznam!D25="","",Seznam!D25)</f>
        <v>SČ</v>
      </c>
      <c r="E25" s="13" t="str">
        <f>IF(Tr!B25="","",Tr!B25)</f>
        <v/>
      </c>
      <c r="F25" s="67" t="str">
        <f>IF(Tr!C25="","",Tr!C25)</f>
        <v/>
      </c>
      <c r="G25" s="67" t="str">
        <f>IF(Tr!D25="","",Tr!D25)</f>
        <v/>
      </c>
      <c r="H25" s="67" t="str">
        <f>IF(Tr!E25="","",Tr!E25)</f>
        <v/>
      </c>
      <c r="I25" s="1">
        <f>IF('1j'!B25="",0,'1j'!B25)</f>
        <v>0</v>
      </c>
      <c r="J25" s="68">
        <f>IF('1j'!C25="",0,'1j'!C25)</f>
        <v>0</v>
      </c>
      <c r="K25" s="68">
        <f>IF('1j'!D25="",0,'1j'!D25)</f>
        <v>0</v>
      </c>
      <c r="L25" s="68">
        <f>IF('1j'!E25="",0,'1j'!E25)</f>
        <v>0</v>
      </c>
      <c r="M25" s="1">
        <f>IF('2j (proA 1j)'!B25="",0,'2j (proA 1j)'!B25)</f>
        <v>0</v>
      </c>
      <c r="N25" s="68">
        <f>IF('2j (proA 1j)'!C25="",0,'2j (proA 1j)'!C25)</f>
        <v>0</v>
      </c>
      <c r="O25" s="68">
        <f>IF('2j (proA 1j)'!D25="",0,'2j (proA 1j)'!D25)</f>
        <v>0</v>
      </c>
      <c r="P25" s="68">
        <f>IF('2j (proA 1j)'!E25="",0,'2j (proA 1j)'!E25)</f>
        <v>0</v>
      </c>
      <c r="Q25" s="1">
        <f>IF('3j (proA 2j)'!B25="",0,'3j (proA 2j)'!B25)</f>
        <v>0</v>
      </c>
      <c r="R25" s="68">
        <f>IF('3j (proA 2j)'!C25="",0,'3j (proA 2j)'!C25)</f>
        <v>0</v>
      </c>
      <c r="S25" s="68">
        <f>IF('3j (proA 2j)'!D25="",0,'3j (proA 2j)'!D25)</f>
        <v>0</v>
      </c>
      <c r="T25" s="68">
        <f>IF('3j (proA 2j)'!E25="",0,'3j (proA 2j)'!E25)</f>
        <v>0</v>
      </c>
      <c r="U25" s="1" t="str">
        <f t="shared" si="16"/>
        <v/>
      </c>
      <c r="V25" s="65" t="str">
        <f t="shared" si="17"/>
        <v/>
      </c>
      <c r="W25" s="3"/>
      <c r="X25" s="3"/>
      <c r="Y25" s="3"/>
      <c r="Z25" s="52" t="str">
        <f t="shared" si="18"/>
        <v>B</v>
      </c>
      <c r="AA25" s="4">
        <f t="shared" si="19"/>
        <v>0</v>
      </c>
      <c r="AB25" s="4">
        <f t="shared" si="20"/>
        <v>0</v>
      </c>
      <c r="AC25" s="4">
        <f t="shared" si="21"/>
        <v>0</v>
      </c>
      <c r="AD25" s="4">
        <f t="shared" si="22"/>
        <v>0</v>
      </c>
      <c r="AE25" s="5">
        <f t="shared" si="23"/>
        <v>0</v>
      </c>
      <c r="AF25" s="15">
        <f t="shared" si="24"/>
        <v>0</v>
      </c>
      <c r="AG25" s="15">
        <f t="shared" si="25"/>
        <v>0</v>
      </c>
      <c r="AH25" s="15">
        <f t="shared" si="26"/>
        <v>0</v>
      </c>
      <c r="AI25" s="6">
        <f t="shared" si="27"/>
        <v>0</v>
      </c>
      <c r="AJ25" s="15">
        <f t="shared" si="28"/>
        <v>0</v>
      </c>
      <c r="AK25" s="15">
        <f t="shared" si="29"/>
        <v>0</v>
      </c>
      <c r="AL25" s="15">
        <f t="shared" si="30"/>
        <v>0</v>
      </c>
      <c r="AM25" s="7">
        <f t="shared" si="31"/>
        <v>0</v>
      </c>
      <c r="AN25" s="7">
        <f t="shared" si="32"/>
        <v>0</v>
      </c>
      <c r="AO25" s="7">
        <f t="shared" si="33"/>
        <v>0</v>
      </c>
      <c r="AP25" s="8">
        <f t="shared" si="34"/>
        <v>0</v>
      </c>
      <c r="AQ25" s="53">
        <f t="shared" si="35"/>
        <v>0</v>
      </c>
      <c r="AR25" s="54">
        <f t="shared" si="36"/>
        <v>0</v>
      </c>
      <c r="AS25" s="54">
        <f t="shared" si="37"/>
        <v>0</v>
      </c>
      <c r="AT25" s="55">
        <f t="shared" si="38"/>
        <v>0</v>
      </c>
      <c r="AU25" s="55">
        <f t="shared" si="39"/>
        <v>0</v>
      </c>
      <c r="AV25" s="55">
        <f t="shared" si="40"/>
        <v>0</v>
      </c>
      <c r="AW25" s="55">
        <f t="shared" si="41"/>
        <v>0</v>
      </c>
      <c r="AX25" s="53">
        <f t="shared" si="42"/>
        <v>0</v>
      </c>
      <c r="AY25" s="56">
        <f t="shared" si="43"/>
        <v>0</v>
      </c>
      <c r="AZ25" s="56">
        <f t="shared" si="44"/>
        <v>0</v>
      </c>
      <c r="BA25" s="56">
        <f t="shared" si="45"/>
        <v>0</v>
      </c>
      <c r="BB25" s="56">
        <f t="shared" si="46"/>
        <v>0</v>
      </c>
      <c r="BC25" s="57" t="str">
        <f t="shared" si="47"/>
        <v/>
      </c>
      <c r="BD25" s="12" t="str">
        <f t="shared" si="48"/>
        <v/>
      </c>
      <c r="BE25">
        <f t="shared" si="49"/>
        <v>1E-4</v>
      </c>
      <c r="BF25">
        <f t="shared" si="50"/>
        <v>2.0000000000000001E-4</v>
      </c>
      <c r="BG25">
        <f t="shared" si="51"/>
        <v>2.9999999999999997E-4</v>
      </c>
      <c r="BH25" s="3">
        <f t="shared" si="52"/>
        <v>3</v>
      </c>
      <c r="BI25" s="3">
        <f t="shared" si="53"/>
        <v>2</v>
      </c>
      <c r="BJ25" s="3">
        <f t="shared" si="54"/>
        <v>1</v>
      </c>
      <c r="BK25">
        <f t="shared" si="55"/>
        <v>3</v>
      </c>
      <c r="BL25">
        <f t="shared" si="56"/>
        <v>2</v>
      </c>
      <c r="BM25">
        <f t="shared" si="57"/>
        <v>1</v>
      </c>
    </row>
    <row r="26" spans="1:65" ht="16.5" hidden="1" customHeight="1">
      <c r="A26" s="14" t="str">
        <f>IF(Seznam!A26="","",Seznam!A26)</f>
        <v/>
      </c>
      <c r="B26" s="14" t="str">
        <f>IF(Seznam!B26="","",Seznam!B26)</f>
        <v>VOJÍKOVÁ Veronika</v>
      </c>
      <c r="C26" s="38" t="str">
        <f>IF(Seznam!C26="","",Seznam!C26)</f>
        <v>ÚAMK - AMK Škoda</v>
      </c>
      <c r="D26" s="39" t="str">
        <f>IF(Seznam!D26="","",Seznam!D26)</f>
        <v>StČ</v>
      </c>
      <c r="E26" s="13" t="str">
        <f>IF(Tr!B26="","",Tr!B26)</f>
        <v/>
      </c>
      <c r="F26" s="67" t="str">
        <f>IF(Tr!C26="","",Tr!C26)</f>
        <v/>
      </c>
      <c r="G26" s="67" t="str">
        <f>IF(Tr!D26="","",Tr!D26)</f>
        <v/>
      </c>
      <c r="H26" s="67" t="str">
        <f>IF(Tr!E26="","",Tr!E26)</f>
        <v/>
      </c>
      <c r="I26" s="1">
        <f>IF('1j'!B26="",0,'1j'!B26)</f>
        <v>0</v>
      </c>
      <c r="J26" s="68">
        <f>IF('1j'!C26="",0,'1j'!C26)</f>
        <v>0</v>
      </c>
      <c r="K26" s="68">
        <f>IF('1j'!D26="",0,'1j'!D26)</f>
        <v>0</v>
      </c>
      <c r="L26" s="68">
        <f>IF('1j'!E26="",0,'1j'!E26)</f>
        <v>0</v>
      </c>
      <c r="M26" s="1">
        <f>IF('2j (proA 1j)'!B26="",0,'2j (proA 1j)'!B26)</f>
        <v>0</v>
      </c>
      <c r="N26" s="68">
        <f>IF('2j (proA 1j)'!C26="",0,'2j (proA 1j)'!C26)</f>
        <v>0</v>
      </c>
      <c r="O26" s="68">
        <f>IF('2j (proA 1j)'!D26="",0,'2j (proA 1j)'!D26)</f>
        <v>0</v>
      </c>
      <c r="P26" s="68">
        <f>IF('2j (proA 1j)'!E26="",0,'2j (proA 1j)'!E26)</f>
        <v>0</v>
      </c>
      <c r="Q26" s="1">
        <f>IF('3j (proA 2j)'!B26="",0,'3j (proA 2j)'!B26)</f>
        <v>0</v>
      </c>
      <c r="R26" s="68">
        <f>IF('3j (proA 2j)'!C26="",0,'3j (proA 2j)'!C26)</f>
        <v>0</v>
      </c>
      <c r="S26" s="68">
        <f>IF('3j (proA 2j)'!D26="",0,'3j (proA 2j)'!D26)</f>
        <v>0</v>
      </c>
      <c r="T26" s="68">
        <f>IF('3j (proA 2j)'!E26="",0,'3j (proA 2j)'!E26)</f>
        <v>0</v>
      </c>
      <c r="U26" s="1" t="str">
        <f t="shared" si="16"/>
        <v/>
      </c>
      <c r="V26" s="65" t="str">
        <f t="shared" si="17"/>
        <v/>
      </c>
      <c r="W26" s="3"/>
      <c r="X26" s="3"/>
      <c r="Y26" s="3"/>
      <c r="Z26" s="52" t="str">
        <f t="shared" si="18"/>
        <v>B</v>
      </c>
      <c r="AA26" s="4">
        <f t="shared" si="19"/>
        <v>0</v>
      </c>
      <c r="AB26" s="4">
        <f t="shared" si="20"/>
        <v>0</v>
      </c>
      <c r="AC26" s="4">
        <f t="shared" si="21"/>
        <v>0</v>
      </c>
      <c r="AD26" s="4">
        <f t="shared" si="22"/>
        <v>0</v>
      </c>
      <c r="AE26" s="5">
        <f t="shared" si="23"/>
        <v>0</v>
      </c>
      <c r="AF26" s="15">
        <f t="shared" si="24"/>
        <v>0</v>
      </c>
      <c r="AG26" s="15">
        <f t="shared" si="25"/>
        <v>0</v>
      </c>
      <c r="AH26" s="15">
        <f t="shared" si="26"/>
        <v>0</v>
      </c>
      <c r="AI26" s="6">
        <f t="shared" si="27"/>
        <v>0</v>
      </c>
      <c r="AJ26" s="15">
        <f t="shared" si="28"/>
        <v>0</v>
      </c>
      <c r="AK26" s="15">
        <f t="shared" si="29"/>
        <v>0</v>
      </c>
      <c r="AL26" s="15">
        <f t="shared" si="30"/>
        <v>0</v>
      </c>
      <c r="AM26" s="7">
        <f t="shared" si="31"/>
        <v>0</v>
      </c>
      <c r="AN26" s="7">
        <f t="shared" si="32"/>
        <v>0</v>
      </c>
      <c r="AO26" s="7">
        <f t="shared" si="33"/>
        <v>0</v>
      </c>
      <c r="AP26" s="8">
        <f t="shared" si="34"/>
        <v>0</v>
      </c>
      <c r="AQ26" s="53">
        <f t="shared" si="35"/>
        <v>0</v>
      </c>
      <c r="AR26" s="54">
        <f t="shared" si="36"/>
        <v>0</v>
      </c>
      <c r="AS26" s="54">
        <f t="shared" si="37"/>
        <v>0</v>
      </c>
      <c r="AT26" s="55">
        <f t="shared" si="38"/>
        <v>0</v>
      </c>
      <c r="AU26" s="55">
        <f t="shared" si="39"/>
        <v>0</v>
      </c>
      <c r="AV26" s="55">
        <f t="shared" si="40"/>
        <v>0</v>
      </c>
      <c r="AW26" s="55">
        <f t="shared" si="41"/>
        <v>0</v>
      </c>
      <c r="AX26" s="53">
        <f t="shared" si="42"/>
        <v>0</v>
      </c>
      <c r="AY26" s="56">
        <f t="shared" si="43"/>
        <v>0</v>
      </c>
      <c r="AZ26" s="56">
        <f t="shared" si="44"/>
        <v>0</v>
      </c>
      <c r="BA26" s="56">
        <f t="shared" si="45"/>
        <v>0</v>
      </c>
      <c r="BB26" s="56">
        <f t="shared" si="46"/>
        <v>0</v>
      </c>
      <c r="BC26" s="57" t="str">
        <f t="shared" si="47"/>
        <v/>
      </c>
      <c r="BD26" s="12" t="str">
        <f t="shared" si="48"/>
        <v/>
      </c>
      <c r="BE26">
        <f t="shared" si="49"/>
        <v>1E-4</v>
      </c>
      <c r="BF26">
        <f t="shared" si="50"/>
        <v>2.0000000000000001E-4</v>
      </c>
      <c r="BG26">
        <f t="shared" si="51"/>
        <v>2.9999999999999997E-4</v>
      </c>
      <c r="BH26" s="3">
        <f t="shared" si="52"/>
        <v>3</v>
      </c>
      <c r="BI26" s="3">
        <f t="shared" si="53"/>
        <v>2</v>
      </c>
      <c r="BJ26" s="3">
        <f t="shared" si="54"/>
        <v>1</v>
      </c>
      <c r="BK26">
        <f t="shared" si="55"/>
        <v>3</v>
      </c>
      <c r="BL26">
        <f t="shared" si="56"/>
        <v>2</v>
      </c>
      <c r="BM26">
        <f t="shared" si="57"/>
        <v>1</v>
      </c>
    </row>
    <row r="27" spans="1:65" ht="16.5" hidden="1" customHeight="1">
      <c r="A27" s="14" t="str">
        <f>IF(Seznam!A27="","",Seznam!A27)</f>
        <v/>
      </c>
      <c r="B27" s="14" t="str">
        <f>IF(Seznam!B27="","",Seznam!B27)</f>
        <v>KLAPAČOVÁ Michaela</v>
      </c>
      <c r="C27" s="38" t="str">
        <f>IF(Seznam!C27="","",Seznam!C27)</f>
        <v>ÚAMK - AMK Škoda</v>
      </c>
      <c r="D27" s="39" t="str">
        <f>IF(Seznam!D27="","",Seznam!D27)</f>
        <v>StČ</v>
      </c>
      <c r="E27" s="13" t="str">
        <f>IF(Tr!B27="","",Tr!B27)</f>
        <v/>
      </c>
      <c r="F27" s="67" t="str">
        <f>IF(Tr!C27="","",Tr!C27)</f>
        <v/>
      </c>
      <c r="G27" s="67" t="str">
        <f>IF(Tr!D27="","",Tr!D27)</f>
        <v/>
      </c>
      <c r="H27" s="67" t="str">
        <f>IF(Tr!E27="","",Tr!E27)</f>
        <v/>
      </c>
      <c r="I27" s="1">
        <f>IF('1j'!B27="",0,'1j'!B27)</f>
        <v>0</v>
      </c>
      <c r="J27" s="68">
        <f>IF('1j'!C27="",0,'1j'!C27)</f>
        <v>0</v>
      </c>
      <c r="K27" s="68">
        <f>IF('1j'!D27="",0,'1j'!D27)</f>
        <v>0</v>
      </c>
      <c r="L27" s="68">
        <f>IF('1j'!E27="",0,'1j'!E27)</f>
        <v>0</v>
      </c>
      <c r="M27" s="1">
        <f>IF('2j (proA 1j)'!B27="",0,'2j (proA 1j)'!B27)</f>
        <v>0</v>
      </c>
      <c r="N27" s="68">
        <f>IF('2j (proA 1j)'!C27="",0,'2j (proA 1j)'!C27)</f>
        <v>0</v>
      </c>
      <c r="O27" s="68">
        <f>IF('2j (proA 1j)'!D27="",0,'2j (proA 1j)'!D27)</f>
        <v>0</v>
      </c>
      <c r="P27" s="68">
        <f>IF('2j (proA 1j)'!E27="",0,'2j (proA 1j)'!E27)</f>
        <v>0</v>
      </c>
      <c r="Q27" s="1">
        <f>IF('3j (proA 2j)'!B27="",0,'3j (proA 2j)'!B27)</f>
        <v>0</v>
      </c>
      <c r="R27" s="68">
        <f>IF('3j (proA 2j)'!C27="",0,'3j (proA 2j)'!C27)</f>
        <v>0</v>
      </c>
      <c r="S27" s="68">
        <f>IF('3j (proA 2j)'!D27="",0,'3j (proA 2j)'!D27)</f>
        <v>0</v>
      </c>
      <c r="T27" s="68">
        <f>IF('3j (proA 2j)'!E27="",0,'3j (proA 2j)'!E27)</f>
        <v>0</v>
      </c>
      <c r="U27" s="1" t="str">
        <f t="shared" si="16"/>
        <v/>
      </c>
      <c r="V27" s="65" t="str">
        <f t="shared" si="17"/>
        <v/>
      </c>
      <c r="W27" s="3"/>
      <c r="X27" s="3"/>
      <c r="Y27" s="3"/>
      <c r="Z27" s="52" t="str">
        <f t="shared" si="18"/>
        <v>B</v>
      </c>
      <c r="AA27" s="4">
        <f t="shared" si="19"/>
        <v>0</v>
      </c>
      <c r="AB27" s="4">
        <f t="shared" si="20"/>
        <v>0</v>
      </c>
      <c r="AC27" s="4">
        <f t="shared" si="21"/>
        <v>0</v>
      </c>
      <c r="AD27" s="4">
        <f t="shared" si="22"/>
        <v>0</v>
      </c>
      <c r="AE27" s="5">
        <f t="shared" si="23"/>
        <v>0</v>
      </c>
      <c r="AF27" s="15">
        <f t="shared" si="24"/>
        <v>0</v>
      </c>
      <c r="AG27" s="15">
        <f t="shared" si="25"/>
        <v>0</v>
      </c>
      <c r="AH27" s="15">
        <f t="shared" si="26"/>
        <v>0</v>
      </c>
      <c r="AI27" s="6">
        <f t="shared" si="27"/>
        <v>0</v>
      </c>
      <c r="AJ27" s="15">
        <f t="shared" si="28"/>
        <v>0</v>
      </c>
      <c r="AK27" s="15">
        <f t="shared" si="29"/>
        <v>0</v>
      </c>
      <c r="AL27" s="15">
        <f t="shared" si="30"/>
        <v>0</v>
      </c>
      <c r="AM27" s="7">
        <f t="shared" si="31"/>
        <v>0</v>
      </c>
      <c r="AN27" s="7">
        <f t="shared" si="32"/>
        <v>0</v>
      </c>
      <c r="AO27" s="7">
        <f t="shared" si="33"/>
        <v>0</v>
      </c>
      <c r="AP27" s="8">
        <f t="shared" si="34"/>
        <v>0</v>
      </c>
      <c r="AQ27" s="53">
        <f t="shared" si="35"/>
        <v>0</v>
      </c>
      <c r="AR27" s="54">
        <f t="shared" si="36"/>
        <v>0</v>
      </c>
      <c r="AS27" s="54">
        <f t="shared" si="37"/>
        <v>0</v>
      </c>
      <c r="AT27" s="55">
        <f t="shared" si="38"/>
        <v>0</v>
      </c>
      <c r="AU27" s="55">
        <f t="shared" si="39"/>
        <v>0</v>
      </c>
      <c r="AV27" s="55">
        <f t="shared" si="40"/>
        <v>0</v>
      </c>
      <c r="AW27" s="55">
        <f t="shared" si="41"/>
        <v>0</v>
      </c>
      <c r="AX27" s="53">
        <f t="shared" si="42"/>
        <v>0</v>
      </c>
      <c r="AY27" s="56">
        <f t="shared" si="43"/>
        <v>0</v>
      </c>
      <c r="AZ27" s="56">
        <f t="shared" si="44"/>
        <v>0</v>
      </c>
      <c r="BA27" s="56">
        <f t="shared" si="45"/>
        <v>0</v>
      </c>
      <c r="BB27" s="56">
        <f t="shared" si="46"/>
        <v>0</v>
      </c>
      <c r="BC27" s="57" t="str">
        <f t="shared" si="47"/>
        <v/>
      </c>
      <c r="BD27" s="12" t="str">
        <f t="shared" si="48"/>
        <v/>
      </c>
      <c r="BE27">
        <f t="shared" si="49"/>
        <v>1E-4</v>
      </c>
      <c r="BF27">
        <f t="shared" si="50"/>
        <v>2.0000000000000001E-4</v>
      </c>
      <c r="BG27">
        <f t="shared" si="51"/>
        <v>2.9999999999999997E-4</v>
      </c>
      <c r="BH27" s="3">
        <f t="shared" si="52"/>
        <v>3</v>
      </c>
      <c r="BI27" s="3">
        <f t="shared" si="53"/>
        <v>2</v>
      </c>
      <c r="BJ27" s="3">
        <f t="shared" si="54"/>
        <v>1</v>
      </c>
      <c r="BK27">
        <f t="shared" si="55"/>
        <v>3</v>
      </c>
      <c r="BL27">
        <f t="shared" si="56"/>
        <v>2</v>
      </c>
      <c r="BM27">
        <f t="shared" si="57"/>
        <v>1</v>
      </c>
    </row>
    <row r="28" spans="1:65" ht="16.5" hidden="1" customHeight="1">
      <c r="A28" s="14" t="str">
        <f>IF(Seznam!A28="","",Seznam!A28)</f>
        <v/>
      </c>
      <c r="B28" s="14" t="str">
        <f>IF(Seznam!B28="","",Seznam!B28)</f>
        <v>KLAPAČOVÁ Martina</v>
      </c>
      <c r="C28" s="38" t="str">
        <f>IF(Seznam!C28="","",Seznam!C28)</f>
        <v>ÚAMK - AMK Škoda</v>
      </c>
      <c r="D28" s="39" t="str">
        <f>IF(Seznam!D28="","",Seznam!D28)</f>
        <v>StČ</v>
      </c>
      <c r="E28" s="13" t="str">
        <f>IF(Tr!B28="","",Tr!B28)</f>
        <v/>
      </c>
      <c r="F28" s="67" t="str">
        <f>IF(Tr!C28="","",Tr!C28)</f>
        <v/>
      </c>
      <c r="G28" s="67" t="str">
        <f>IF(Tr!D28="","",Tr!D28)</f>
        <v/>
      </c>
      <c r="H28" s="67" t="str">
        <f>IF(Tr!E28="","",Tr!E28)</f>
        <v/>
      </c>
      <c r="I28" s="1">
        <f>IF('1j'!B28="",0,'1j'!B28)</f>
        <v>0</v>
      </c>
      <c r="J28" s="68">
        <f>IF('1j'!C28="",0,'1j'!C28)</f>
        <v>0</v>
      </c>
      <c r="K28" s="68">
        <f>IF('1j'!D28="",0,'1j'!D28)</f>
        <v>0</v>
      </c>
      <c r="L28" s="68">
        <f>IF('1j'!E28="",0,'1j'!E28)</f>
        <v>0</v>
      </c>
      <c r="M28" s="1">
        <f>IF('2j (proA 1j)'!B28="",0,'2j (proA 1j)'!B28)</f>
        <v>0</v>
      </c>
      <c r="N28" s="68">
        <f>IF('2j (proA 1j)'!C28="",0,'2j (proA 1j)'!C28)</f>
        <v>0</v>
      </c>
      <c r="O28" s="68">
        <f>IF('2j (proA 1j)'!D28="",0,'2j (proA 1j)'!D28)</f>
        <v>0</v>
      </c>
      <c r="P28" s="68">
        <f>IF('2j (proA 1j)'!E28="",0,'2j (proA 1j)'!E28)</f>
        <v>0</v>
      </c>
      <c r="Q28" s="1">
        <f>IF('3j (proA 2j)'!B28="",0,'3j (proA 2j)'!B28)</f>
        <v>0</v>
      </c>
      <c r="R28" s="68">
        <f>IF('3j (proA 2j)'!C28="",0,'3j (proA 2j)'!C28)</f>
        <v>0</v>
      </c>
      <c r="S28" s="68">
        <f>IF('3j (proA 2j)'!D28="",0,'3j (proA 2j)'!D28)</f>
        <v>0</v>
      </c>
      <c r="T28" s="68">
        <f>IF('3j (proA 2j)'!E28="",0,'3j (proA 2j)'!E28)</f>
        <v>0</v>
      </c>
      <c r="U28" s="1" t="str">
        <f t="shared" si="16"/>
        <v/>
      </c>
      <c r="V28" s="65" t="str">
        <f t="shared" si="17"/>
        <v/>
      </c>
      <c r="W28" s="3"/>
      <c r="X28" s="3"/>
      <c r="Y28" s="3"/>
      <c r="Z28" s="52" t="str">
        <f t="shared" si="18"/>
        <v>B</v>
      </c>
      <c r="AA28" s="4">
        <f t="shared" si="19"/>
        <v>0</v>
      </c>
      <c r="AB28" s="4">
        <f t="shared" si="20"/>
        <v>0</v>
      </c>
      <c r="AC28" s="4">
        <f t="shared" si="21"/>
        <v>0</v>
      </c>
      <c r="AD28" s="4">
        <f t="shared" si="22"/>
        <v>0</v>
      </c>
      <c r="AE28" s="5">
        <f t="shared" si="23"/>
        <v>0</v>
      </c>
      <c r="AF28" s="15">
        <f t="shared" si="24"/>
        <v>0</v>
      </c>
      <c r="AG28" s="15">
        <f t="shared" si="25"/>
        <v>0</v>
      </c>
      <c r="AH28" s="15">
        <f t="shared" si="26"/>
        <v>0</v>
      </c>
      <c r="AI28" s="6">
        <f t="shared" si="27"/>
        <v>0</v>
      </c>
      <c r="AJ28" s="15">
        <f t="shared" si="28"/>
        <v>0</v>
      </c>
      <c r="AK28" s="15">
        <f t="shared" si="29"/>
        <v>0</v>
      </c>
      <c r="AL28" s="15">
        <f t="shared" si="30"/>
        <v>0</v>
      </c>
      <c r="AM28" s="7">
        <f t="shared" si="31"/>
        <v>0</v>
      </c>
      <c r="AN28" s="7">
        <f t="shared" si="32"/>
        <v>0</v>
      </c>
      <c r="AO28" s="7">
        <f t="shared" si="33"/>
        <v>0</v>
      </c>
      <c r="AP28" s="8">
        <f t="shared" si="34"/>
        <v>0</v>
      </c>
      <c r="AQ28" s="53">
        <f t="shared" si="35"/>
        <v>0</v>
      </c>
      <c r="AR28" s="54">
        <f t="shared" si="36"/>
        <v>0</v>
      </c>
      <c r="AS28" s="54">
        <f t="shared" si="37"/>
        <v>0</v>
      </c>
      <c r="AT28" s="55">
        <f t="shared" si="38"/>
        <v>0</v>
      </c>
      <c r="AU28" s="55">
        <f t="shared" si="39"/>
        <v>0</v>
      </c>
      <c r="AV28" s="55">
        <f t="shared" si="40"/>
        <v>0</v>
      </c>
      <c r="AW28" s="55">
        <f t="shared" si="41"/>
        <v>0</v>
      </c>
      <c r="AX28" s="53">
        <f t="shared" si="42"/>
        <v>0</v>
      </c>
      <c r="AY28" s="56">
        <f t="shared" si="43"/>
        <v>0</v>
      </c>
      <c r="AZ28" s="56">
        <f t="shared" si="44"/>
        <v>0</v>
      </c>
      <c r="BA28" s="56">
        <f t="shared" si="45"/>
        <v>0</v>
      </c>
      <c r="BB28" s="56">
        <f t="shared" si="46"/>
        <v>0</v>
      </c>
      <c r="BC28" s="57" t="str">
        <f t="shared" si="47"/>
        <v/>
      </c>
      <c r="BD28" s="12" t="str">
        <f t="shared" si="48"/>
        <v/>
      </c>
      <c r="BE28">
        <f t="shared" si="49"/>
        <v>1E-4</v>
      </c>
      <c r="BF28">
        <f t="shared" si="50"/>
        <v>2.0000000000000001E-4</v>
      </c>
      <c r="BG28">
        <f t="shared" si="51"/>
        <v>2.9999999999999997E-4</v>
      </c>
      <c r="BH28" s="3">
        <f t="shared" si="52"/>
        <v>3</v>
      </c>
      <c r="BI28" s="3">
        <f t="shared" si="53"/>
        <v>2</v>
      </c>
      <c r="BJ28" s="3">
        <f t="shared" si="54"/>
        <v>1</v>
      </c>
      <c r="BK28">
        <f t="shared" si="55"/>
        <v>3</v>
      </c>
      <c r="BL28">
        <f t="shared" si="56"/>
        <v>2</v>
      </c>
      <c r="BM28">
        <f t="shared" si="57"/>
        <v>1</v>
      </c>
    </row>
    <row r="29" spans="1:65" ht="16.5" hidden="1" customHeight="1">
      <c r="A29" s="14" t="str">
        <f>IF(Seznam!A29="","",Seznam!A29)</f>
        <v/>
      </c>
      <c r="B29" s="14" t="str">
        <f>IF(Seznam!B29="","",Seznam!B29)</f>
        <v>BALÍK Vendelín</v>
      </c>
      <c r="C29" s="38" t="str">
        <f>IF(Seznam!C29="","",Seznam!C29)</f>
        <v>Minikáry Libeř klub v AČR</v>
      </c>
      <c r="D29" s="39" t="str">
        <f>IF(Seznam!D29="","",Seznam!D29)</f>
        <v>StČ</v>
      </c>
      <c r="E29" s="13" t="str">
        <f>IF(Tr!B29="","",Tr!B29)</f>
        <v/>
      </c>
      <c r="F29" s="67" t="str">
        <f>IF(Tr!C29="","",Tr!C29)</f>
        <v/>
      </c>
      <c r="G29" s="67" t="str">
        <f>IF(Tr!D29="","",Tr!D29)</f>
        <v/>
      </c>
      <c r="H29" s="67" t="str">
        <f>IF(Tr!E29="","",Tr!E29)</f>
        <v/>
      </c>
      <c r="I29" s="1">
        <f>IF('1j'!B29="",0,'1j'!B29)</f>
        <v>0</v>
      </c>
      <c r="J29" s="68">
        <f>IF('1j'!C29="",0,'1j'!C29)</f>
        <v>0</v>
      </c>
      <c r="K29" s="68">
        <f>IF('1j'!D29="",0,'1j'!D29)</f>
        <v>0</v>
      </c>
      <c r="L29" s="68">
        <f>IF('1j'!E29="",0,'1j'!E29)</f>
        <v>0</v>
      </c>
      <c r="M29" s="1">
        <f>IF('2j (proA 1j)'!B29="",0,'2j (proA 1j)'!B29)</f>
        <v>0</v>
      </c>
      <c r="N29" s="68">
        <f>IF('2j (proA 1j)'!C29="",0,'2j (proA 1j)'!C29)</f>
        <v>0</v>
      </c>
      <c r="O29" s="68">
        <f>IF('2j (proA 1j)'!D29="",0,'2j (proA 1j)'!D29)</f>
        <v>0</v>
      </c>
      <c r="P29" s="68">
        <f>IF('2j (proA 1j)'!E29="",0,'2j (proA 1j)'!E29)</f>
        <v>0</v>
      </c>
      <c r="Q29" s="1">
        <f>IF('3j (proA 2j)'!B29="",0,'3j (proA 2j)'!B29)</f>
        <v>0</v>
      </c>
      <c r="R29" s="68">
        <f>IF('3j (proA 2j)'!C29="",0,'3j (proA 2j)'!C29)</f>
        <v>0</v>
      </c>
      <c r="S29" s="68">
        <f>IF('3j (proA 2j)'!D29="",0,'3j (proA 2j)'!D29)</f>
        <v>0</v>
      </c>
      <c r="T29" s="68">
        <f>IF('3j (proA 2j)'!E29="",0,'3j (proA 2j)'!E29)</f>
        <v>0</v>
      </c>
      <c r="U29" s="1" t="str">
        <f t="shared" si="16"/>
        <v/>
      </c>
      <c r="V29" s="65" t="str">
        <f t="shared" si="17"/>
        <v/>
      </c>
      <c r="W29" s="3"/>
      <c r="X29" s="3"/>
      <c r="Y29" s="3"/>
      <c r="Z29" s="52" t="str">
        <f t="shared" si="18"/>
        <v>B</v>
      </c>
      <c r="AA29" s="4">
        <f t="shared" si="19"/>
        <v>0</v>
      </c>
      <c r="AB29" s="4">
        <f t="shared" si="20"/>
        <v>0</v>
      </c>
      <c r="AC29" s="4">
        <f t="shared" si="21"/>
        <v>0</v>
      </c>
      <c r="AD29" s="4">
        <f t="shared" si="22"/>
        <v>0</v>
      </c>
      <c r="AE29" s="5">
        <f t="shared" si="23"/>
        <v>0</v>
      </c>
      <c r="AF29" s="15">
        <f t="shared" si="24"/>
        <v>0</v>
      </c>
      <c r="AG29" s="15">
        <f t="shared" si="25"/>
        <v>0</v>
      </c>
      <c r="AH29" s="15">
        <f t="shared" si="26"/>
        <v>0</v>
      </c>
      <c r="AI29" s="6">
        <f t="shared" si="27"/>
        <v>0</v>
      </c>
      <c r="AJ29" s="15">
        <f t="shared" si="28"/>
        <v>0</v>
      </c>
      <c r="AK29" s="15">
        <f t="shared" si="29"/>
        <v>0</v>
      </c>
      <c r="AL29" s="15">
        <f t="shared" si="30"/>
        <v>0</v>
      </c>
      <c r="AM29" s="7">
        <f t="shared" si="31"/>
        <v>0</v>
      </c>
      <c r="AN29" s="7">
        <f t="shared" si="32"/>
        <v>0</v>
      </c>
      <c r="AO29" s="7">
        <f t="shared" si="33"/>
        <v>0</v>
      </c>
      <c r="AP29" s="8">
        <f t="shared" si="34"/>
        <v>0</v>
      </c>
      <c r="AQ29" s="53">
        <f t="shared" si="35"/>
        <v>0</v>
      </c>
      <c r="AR29" s="54">
        <f t="shared" si="36"/>
        <v>0</v>
      </c>
      <c r="AS29" s="54">
        <f t="shared" si="37"/>
        <v>0</v>
      </c>
      <c r="AT29" s="55">
        <f t="shared" si="38"/>
        <v>0</v>
      </c>
      <c r="AU29" s="55">
        <f t="shared" si="39"/>
        <v>0</v>
      </c>
      <c r="AV29" s="55">
        <f t="shared" si="40"/>
        <v>0</v>
      </c>
      <c r="AW29" s="55">
        <f t="shared" si="41"/>
        <v>0</v>
      </c>
      <c r="AX29" s="53">
        <f t="shared" si="42"/>
        <v>0</v>
      </c>
      <c r="AY29" s="56">
        <f t="shared" si="43"/>
        <v>0</v>
      </c>
      <c r="AZ29" s="56">
        <f t="shared" si="44"/>
        <v>0</v>
      </c>
      <c r="BA29" s="56">
        <f t="shared" si="45"/>
        <v>0</v>
      </c>
      <c r="BB29" s="56">
        <f t="shared" si="46"/>
        <v>0</v>
      </c>
      <c r="BC29" s="57" t="str">
        <f t="shared" si="47"/>
        <v/>
      </c>
      <c r="BD29" s="12" t="str">
        <f t="shared" si="48"/>
        <v/>
      </c>
      <c r="BE29">
        <f t="shared" si="49"/>
        <v>1E-4</v>
      </c>
      <c r="BF29">
        <f t="shared" si="50"/>
        <v>2.0000000000000001E-4</v>
      </c>
      <c r="BG29">
        <f t="shared" si="51"/>
        <v>2.9999999999999997E-4</v>
      </c>
      <c r="BH29" s="3">
        <f t="shared" si="52"/>
        <v>3</v>
      </c>
      <c r="BI29" s="3">
        <f t="shared" si="53"/>
        <v>2</v>
      </c>
      <c r="BJ29" s="3">
        <f t="shared" si="54"/>
        <v>1</v>
      </c>
      <c r="BK29">
        <f t="shared" si="55"/>
        <v>3</v>
      </c>
      <c r="BL29">
        <f t="shared" si="56"/>
        <v>2</v>
      </c>
      <c r="BM29">
        <f t="shared" si="57"/>
        <v>1</v>
      </c>
    </row>
    <row r="30" spans="1:65" ht="16.5" hidden="1" customHeight="1">
      <c r="A30" s="14" t="str">
        <f>IF(Seznam!A30="","",Seznam!A30)</f>
        <v/>
      </c>
      <c r="B30" s="14" t="str">
        <f>IF(Seznam!B30="","",Seznam!B30)</f>
        <v>PATKOVÁ Tereza</v>
      </c>
      <c r="C30" s="38" t="str">
        <f>IF(Seznam!C30="","",Seznam!C30)</f>
        <v>Minikáry Jablonec</v>
      </c>
      <c r="D30" s="39" t="str">
        <f>IF(Seznam!D30="","",Seznam!D30)</f>
        <v>SČ</v>
      </c>
      <c r="E30" s="13" t="str">
        <f>IF(Tr!B30="","",Tr!B30)</f>
        <v/>
      </c>
      <c r="F30" s="67" t="str">
        <f>IF(Tr!C30="","",Tr!C30)</f>
        <v/>
      </c>
      <c r="G30" s="67" t="str">
        <f>IF(Tr!D30="","",Tr!D30)</f>
        <v/>
      </c>
      <c r="H30" s="67" t="str">
        <f>IF(Tr!E30="","",Tr!E30)</f>
        <v/>
      </c>
      <c r="I30" s="1">
        <f>IF('1j'!B30="",0,'1j'!B30)</f>
        <v>0</v>
      </c>
      <c r="J30" s="68">
        <f>IF('1j'!C30="",0,'1j'!C30)</f>
        <v>0</v>
      </c>
      <c r="K30" s="68">
        <f>IF('1j'!D30="",0,'1j'!D30)</f>
        <v>0</v>
      </c>
      <c r="L30" s="68">
        <f>IF('1j'!E30="",0,'1j'!E30)</f>
        <v>0</v>
      </c>
      <c r="M30" s="1">
        <f>IF('2j (proA 1j)'!B30="",0,'2j (proA 1j)'!B30)</f>
        <v>0</v>
      </c>
      <c r="N30" s="68">
        <f>IF('2j (proA 1j)'!C30="",0,'2j (proA 1j)'!C30)</f>
        <v>0</v>
      </c>
      <c r="O30" s="68">
        <f>IF('2j (proA 1j)'!D30="",0,'2j (proA 1j)'!D30)</f>
        <v>0</v>
      </c>
      <c r="P30" s="68">
        <f>IF('2j (proA 1j)'!E30="",0,'2j (proA 1j)'!E30)</f>
        <v>0</v>
      </c>
      <c r="Q30" s="1">
        <f>IF('3j (proA 2j)'!B30="",0,'3j (proA 2j)'!B30)</f>
        <v>0</v>
      </c>
      <c r="R30" s="68">
        <f>IF('3j (proA 2j)'!C30="",0,'3j (proA 2j)'!C30)</f>
        <v>0</v>
      </c>
      <c r="S30" s="68">
        <f>IF('3j (proA 2j)'!D30="",0,'3j (proA 2j)'!D30)</f>
        <v>0</v>
      </c>
      <c r="T30" s="68">
        <f>IF('3j (proA 2j)'!E30="",0,'3j (proA 2j)'!E30)</f>
        <v>0</v>
      </c>
      <c r="U30" s="1" t="str">
        <f t="shared" si="16"/>
        <v/>
      </c>
      <c r="V30" s="65" t="str">
        <f t="shared" si="17"/>
        <v/>
      </c>
      <c r="W30" s="3"/>
      <c r="X30" s="3"/>
      <c r="Y30" s="3"/>
      <c r="Z30" s="52" t="str">
        <f t="shared" si="18"/>
        <v>B</v>
      </c>
      <c r="AA30" s="4">
        <f t="shared" si="19"/>
        <v>0</v>
      </c>
      <c r="AB30" s="4">
        <f t="shared" si="20"/>
        <v>0</v>
      </c>
      <c r="AC30" s="4">
        <f t="shared" si="21"/>
        <v>0</v>
      </c>
      <c r="AD30" s="4">
        <f t="shared" si="22"/>
        <v>0</v>
      </c>
      <c r="AE30" s="5">
        <f t="shared" si="23"/>
        <v>0</v>
      </c>
      <c r="AF30" s="15">
        <f t="shared" si="24"/>
        <v>0</v>
      </c>
      <c r="AG30" s="15">
        <f t="shared" si="25"/>
        <v>0</v>
      </c>
      <c r="AH30" s="15">
        <f t="shared" si="26"/>
        <v>0</v>
      </c>
      <c r="AI30" s="6">
        <f t="shared" si="27"/>
        <v>0</v>
      </c>
      <c r="AJ30" s="15">
        <f t="shared" si="28"/>
        <v>0</v>
      </c>
      <c r="AK30" s="15">
        <f t="shared" si="29"/>
        <v>0</v>
      </c>
      <c r="AL30" s="15">
        <f t="shared" si="30"/>
        <v>0</v>
      </c>
      <c r="AM30" s="7">
        <f t="shared" si="31"/>
        <v>0</v>
      </c>
      <c r="AN30" s="7">
        <f t="shared" si="32"/>
        <v>0</v>
      </c>
      <c r="AO30" s="7">
        <f t="shared" si="33"/>
        <v>0</v>
      </c>
      <c r="AP30" s="8">
        <f t="shared" si="34"/>
        <v>0</v>
      </c>
      <c r="AQ30" s="53">
        <f t="shared" si="35"/>
        <v>0</v>
      </c>
      <c r="AR30" s="54">
        <f t="shared" si="36"/>
        <v>0</v>
      </c>
      <c r="AS30" s="54">
        <f t="shared" si="37"/>
        <v>0</v>
      </c>
      <c r="AT30" s="55">
        <f t="shared" si="38"/>
        <v>0</v>
      </c>
      <c r="AU30" s="55">
        <f t="shared" si="39"/>
        <v>0</v>
      </c>
      <c r="AV30" s="55">
        <f t="shared" si="40"/>
        <v>0</v>
      </c>
      <c r="AW30" s="55">
        <f t="shared" si="41"/>
        <v>0</v>
      </c>
      <c r="AX30" s="53">
        <f t="shared" si="42"/>
        <v>0</v>
      </c>
      <c r="AY30" s="56">
        <f t="shared" si="43"/>
        <v>0</v>
      </c>
      <c r="AZ30" s="56">
        <f t="shared" si="44"/>
        <v>0</v>
      </c>
      <c r="BA30" s="56">
        <f t="shared" si="45"/>
        <v>0</v>
      </c>
      <c r="BB30" s="56">
        <f t="shared" si="46"/>
        <v>0</v>
      </c>
      <c r="BC30" s="57" t="str">
        <f t="shared" si="47"/>
        <v/>
      </c>
      <c r="BD30" s="12" t="str">
        <f t="shared" si="48"/>
        <v/>
      </c>
      <c r="BE30">
        <f t="shared" si="49"/>
        <v>1E-4</v>
      </c>
      <c r="BF30">
        <f t="shared" si="50"/>
        <v>2.0000000000000001E-4</v>
      </c>
      <c r="BG30">
        <f t="shared" si="51"/>
        <v>2.9999999999999997E-4</v>
      </c>
      <c r="BH30" s="3">
        <f t="shared" si="52"/>
        <v>3</v>
      </c>
      <c r="BI30" s="3">
        <f t="shared" si="53"/>
        <v>2</v>
      </c>
      <c r="BJ30" s="3">
        <f t="shared" si="54"/>
        <v>1</v>
      </c>
      <c r="BK30">
        <f t="shared" si="55"/>
        <v>3</v>
      </c>
      <c r="BL30">
        <f t="shared" si="56"/>
        <v>2</v>
      </c>
      <c r="BM30">
        <f t="shared" si="57"/>
        <v>1</v>
      </c>
    </row>
    <row r="31" spans="1:65" ht="16.5" hidden="1" customHeight="1">
      <c r="A31" s="14" t="str">
        <f>IF(Seznam!A31="","",Seznam!A31)</f>
        <v/>
      </c>
      <c r="B31" s="14" t="str">
        <f>IF(Seznam!B31="","",Seznam!B31)</f>
        <v>FÖRSTER Josef</v>
      </c>
      <c r="C31" s="38" t="str">
        <f>IF(Seznam!C31="","",Seznam!C31)</f>
        <v>Minikáry Jablonec</v>
      </c>
      <c r="D31" s="39" t="str">
        <f>IF(Seznam!D31="","",Seznam!D31)</f>
        <v>SČ</v>
      </c>
      <c r="E31" s="13" t="str">
        <f>IF(Tr!B31="","",Tr!B31)</f>
        <v/>
      </c>
      <c r="F31" s="67" t="str">
        <f>IF(Tr!C31="","",Tr!C31)</f>
        <v/>
      </c>
      <c r="G31" s="67" t="str">
        <f>IF(Tr!D31="","",Tr!D31)</f>
        <v/>
      </c>
      <c r="H31" s="67" t="str">
        <f>IF(Tr!E31="","",Tr!E31)</f>
        <v/>
      </c>
      <c r="I31" s="1">
        <f>IF('1j'!B31="",0,'1j'!B31)</f>
        <v>0</v>
      </c>
      <c r="J31" s="68">
        <f>IF('1j'!C31="",0,'1j'!C31)</f>
        <v>0</v>
      </c>
      <c r="K31" s="68">
        <f>IF('1j'!D31="",0,'1j'!D31)</f>
        <v>0</v>
      </c>
      <c r="L31" s="68">
        <f>IF('1j'!E31="",0,'1j'!E31)</f>
        <v>0</v>
      </c>
      <c r="M31" s="1">
        <f>IF('2j (proA 1j)'!B31="",0,'2j (proA 1j)'!B31)</f>
        <v>0</v>
      </c>
      <c r="N31" s="68">
        <f>IF('2j (proA 1j)'!C31="",0,'2j (proA 1j)'!C31)</f>
        <v>0</v>
      </c>
      <c r="O31" s="68">
        <f>IF('2j (proA 1j)'!D31="",0,'2j (proA 1j)'!D31)</f>
        <v>0</v>
      </c>
      <c r="P31" s="68">
        <f>IF('2j (proA 1j)'!E31="",0,'2j (proA 1j)'!E31)</f>
        <v>0</v>
      </c>
      <c r="Q31" s="1">
        <f>IF('3j (proA 2j)'!B31="",0,'3j (proA 2j)'!B31)</f>
        <v>0</v>
      </c>
      <c r="R31" s="68">
        <f>IF('3j (proA 2j)'!C31="",0,'3j (proA 2j)'!C31)</f>
        <v>0</v>
      </c>
      <c r="S31" s="68">
        <f>IF('3j (proA 2j)'!D31="",0,'3j (proA 2j)'!D31)</f>
        <v>0</v>
      </c>
      <c r="T31" s="68">
        <f>IF('3j (proA 2j)'!E31="",0,'3j (proA 2j)'!E31)</f>
        <v>0</v>
      </c>
      <c r="U31" s="1" t="str">
        <f t="shared" ref="U31:U40" si="58">BC31</f>
        <v/>
      </c>
      <c r="V31" s="127" t="str">
        <f t="shared" ref="V31:V40" si="59">BD31</f>
        <v/>
      </c>
      <c r="W31" s="3"/>
      <c r="X31" s="3"/>
      <c r="Y31" s="3"/>
      <c r="Z31" s="52" t="str">
        <f t="shared" si="18"/>
        <v>B</v>
      </c>
      <c r="AA31" s="4">
        <f t="shared" ref="AA31:AA40" si="60">IF(I31="D",1000,I31)</f>
        <v>0</v>
      </c>
      <c r="AB31" s="4">
        <f t="shared" ref="AB31:AB40" si="61">IF(J31="D",1000,J31)</f>
        <v>0</v>
      </c>
      <c r="AC31" s="4">
        <f t="shared" ref="AC31:AC40" si="62">IF(K31="D",1000,K31)</f>
        <v>0</v>
      </c>
      <c r="AD31" s="4">
        <f t="shared" ref="AD31:AD40" si="63">IF(L31="D",1000,L31)</f>
        <v>0</v>
      </c>
      <c r="AE31" s="5">
        <f t="shared" ref="AE31:AE40" si="64">IF(M31="D",1000,M31)</f>
        <v>0</v>
      </c>
      <c r="AF31" s="15">
        <f t="shared" ref="AF31:AF40" si="65">IF(N31="D",1000,N31)</f>
        <v>0</v>
      </c>
      <c r="AG31" s="15">
        <f t="shared" ref="AG31:AG40" si="66">IF(O31="D",1000,O31)</f>
        <v>0</v>
      </c>
      <c r="AH31" s="15">
        <f t="shared" ref="AH31:AH40" si="67">IF(P31="D",1000,P31)</f>
        <v>0</v>
      </c>
      <c r="AI31" s="6">
        <f t="shared" ref="AI31:AI40" si="68">IF(Q31="D",1000,Q31)</f>
        <v>0</v>
      </c>
      <c r="AJ31" s="15">
        <f t="shared" ref="AJ31:AJ40" si="69">IF(R31="D",1000,R31)</f>
        <v>0</v>
      </c>
      <c r="AK31" s="15">
        <f t="shared" ref="AK31:AK40" si="70">IF(S31="D",1000,S31)</f>
        <v>0</v>
      </c>
      <c r="AL31" s="15">
        <f t="shared" ref="AL31:AL40" si="71">IF(T31="D",1000,T31)</f>
        <v>0</v>
      </c>
      <c r="AM31" s="7">
        <f t="shared" ref="AM31:AM40" si="72">AA31+AB31+AC31+AD31</f>
        <v>0</v>
      </c>
      <c r="AN31" s="7">
        <f t="shared" ref="AN31:AN40" si="73">AE31+AF31+AG31+AH31</f>
        <v>0</v>
      </c>
      <c r="AO31" s="7">
        <f t="shared" ref="AO31:AO40" si="74">AI31+AJ31+AK31+AL31</f>
        <v>0</v>
      </c>
      <c r="AP31" s="8">
        <f t="shared" ref="AP31:AP40" si="75">MIN(AM31:AO31)</f>
        <v>0</v>
      </c>
      <c r="AQ31" s="53">
        <f t="shared" ref="AQ31:AQ40" si="76">MAX(AM31:AO31)</f>
        <v>0</v>
      </c>
      <c r="AR31" s="54">
        <f t="shared" ref="AR31:AR40" si="77">MIN(AN31:AO31)</f>
        <v>0</v>
      </c>
      <c r="AS31" s="54">
        <f t="shared" ref="AS31:AS40" si="78">MAX(AN31:AO31)/1000000</f>
        <v>0</v>
      </c>
      <c r="AT31" s="55">
        <f t="shared" ref="AT31:AT40" si="79">((AM31+AN31+AO31)-(AP31+AQ31))/1000000</f>
        <v>0</v>
      </c>
      <c r="AU31" s="55">
        <f t="shared" ref="AU31:AU40" si="80">MAX(AM31:AO31)/1000000</f>
        <v>0</v>
      </c>
      <c r="AV31" s="55">
        <f t="shared" ref="AV31:AV40" si="81">MAX(AM31:AO31)/1000000000000</f>
        <v>0</v>
      </c>
      <c r="AW31" s="55">
        <f t="shared" ref="AW31:AW40" si="82">MIN(AM31:AO31)/10000000000</f>
        <v>0</v>
      </c>
      <c r="AX31" s="53">
        <f t="shared" ref="AX31:AX40" si="83">(AB31+AC31+AD31+AF31+AG31+AH31+AJ31+AK31+AL31)/1000000</f>
        <v>0</v>
      </c>
      <c r="AY31" s="56">
        <f t="shared" ref="AY31:AY40" si="84">AR31+AS31</f>
        <v>0</v>
      </c>
      <c r="AZ31" s="56">
        <f t="shared" ref="AZ31:AZ40" si="85">AP31+AT31+AV31</f>
        <v>0</v>
      </c>
      <c r="BA31" s="56">
        <f t="shared" ref="BA31:BA40" si="86">AM31+AN31+AO31-AQ31+AU31</f>
        <v>0</v>
      </c>
      <c r="BB31" s="56">
        <f t="shared" ref="BB31:BB40" si="87">AM31+AN31+AO31+AX31+AW31</f>
        <v>0</v>
      </c>
      <c r="BC31" s="57" t="str">
        <f t="shared" ref="BC31:BC40" si="88">IF(AI31=0,"",IF(Z31="A",AY31,IF(Z31="Super A",AZ31,IF(Z31="B",BA31,IF(Z31="C",BB31,"")))))</f>
        <v/>
      </c>
      <c r="BD31" s="12" t="str">
        <f t="shared" si="48"/>
        <v/>
      </c>
      <c r="BE31">
        <f t="shared" ref="BE31:BE40" si="89">AM31+0.0001</f>
        <v>1E-4</v>
      </c>
      <c r="BF31">
        <f t="shared" ref="BF31:BF40" si="90">AN31+0.0002</f>
        <v>2.0000000000000001E-4</v>
      </c>
      <c r="BG31">
        <f t="shared" ref="BG31:BG40" si="91">AO31+0.0003</f>
        <v>2.9999999999999997E-4</v>
      </c>
      <c r="BH31" s="3">
        <f t="shared" ref="BH31:BH40" si="92">RANK(BE31,$BE31:$BG31)</f>
        <v>3</v>
      </c>
      <c r="BI31" s="3">
        <f t="shared" ref="BI31:BI40" si="93">RANK(BF31,$BE31:$BG31)</f>
        <v>2</v>
      </c>
      <c r="BJ31" s="3">
        <f t="shared" ref="BJ31:BJ40" si="94">RANK(BG31,$BE31:$BG31)</f>
        <v>1</v>
      </c>
      <c r="BK31">
        <f t="shared" ref="BK31:BK40" si="95">ROUND(IF(Z31="A",BH31,IF(Z31="Super A",BH31/2,IF(Z31="B",BH31,IF(Z31="C",0,"")))),0)</f>
        <v>3</v>
      </c>
      <c r="BL31">
        <f t="shared" ref="BL31:BL40" si="96">ROUND(IF(Z31="A",BI31,IF(Z31="Super A",BI31/2,IF(Z31="B",BI31,IF(Z31="C",0,"")))),0)</f>
        <v>2</v>
      </c>
      <c r="BM31">
        <f t="shared" ref="BM31:BM40" si="97">ROUND(IF(Z31="A",BJ31,IF(Z31="Super A",BJ31/2,IF(Z31="B",BJ31,IF(Z31="C",0,"")))),0)</f>
        <v>1</v>
      </c>
    </row>
    <row r="32" spans="1:65" ht="16.5" hidden="1" customHeight="1">
      <c r="A32" s="14" t="str">
        <f>IF(Seznam!A32="","",Seznam!A32)</f>
        <v/>
      </c>
      <c r="B32" s="14" t="str">
        <f>IF(Seznam!B32="","",Seznam!B32)</f>
        <v>BLAŽÍČEK Adam</v>
      </c>
      <c r="C32" s="38" t="str">
        <f>IF(Seznam!C32="","",Seznam!C32)</f>
        <v>František Blažíček</v>
      </c>
      <c r="D32" s="39" t="str">
        <f>IF(Seznam!D32="","",Seznam!D32)</f>
        <v>JM</v>
      </c>
      <c r="E32" s="13" t="str">
        <f>IF(Tr!B32="","",Tr!B32)</f>
        <v/>
      </c>
      <c r="F32" s="67" t="str">
        <f>IF(Tr!C32="","",Tr!C32)</f>
        <v/>
      </c>
      <c r="G32" s="67" t="str">
        <f>IF(Tr!D32="","",Tr!D32)</f>
        <v/>
      </c>
      <c r="H32" s="67" t="str">
        <f>IF(Tr!E32="","",Tr!E32)</f>
        <v/>
      </c>
      <c r="I32" s="1">
        <f>IF('1j'!B32="",0,'1j'!B32)</f>
        <v>0</v>
      </c>
      <c r="J32" s="68">
        <f>IF('1j'!C32="",0,'1j'!C32)</f>
        <v>0</v>
      </c>
      <c r="K32" s="68">
        <f>IF('1j'!D32="",0,'1j'!D32)</f>
        <v>0</v>
      </c>
      <c r="L32" s="68">
        <f>IF('1j'!E32="",0,'1j'!E32)</f>
        <v>0</v>
      </c>
      <c r="M32" s="1">
        <f>IF('2j (proA 1j)'!B32="",0,'2j (proA 1j)'!B32)</f>
        <v>0</v>
      </c>
      <c r="N32" s="68">
        <f>IF('2j (proA 1j)'!C32="",0,'2j (proA 1j)'!C32)</f>
        <v>0</v>
      </c>
      <c r="O32" s="68">
        <f>IF('2j (proA 1j)'!D32="",0,'2j (proA 1j)'!D32)</f>
        <v>0</v>
      </c>
      <c r="P32" s="68">
        <f>IF('2j (proA 1j)'!E32="",0,'2j (proA 1j)'!E32)</f>
        <v>0</v>
      </c>
      <c r="Q32" s="1">
        <f>IF('3j (proA 2j)'!B32="",0,'3j (proA 2j)'!B32)</f>
        <v>0</v>
      </c>
      <c r="R32" s="68">
        <f>IF('3j (proA 2j)'!C32="",0,'3j (proA 2j)'!C32)</f>
        <v>0</v>
      </c>
      <c r="S32" s="68">
        <f>IF('3j (proA 2j)'!D32="",0,'3j (proA 2j)'!D32)</f>
        <v>0</v>
      </c>
      <c r="T32" s="68">
        <f>IF('3j (proA 2j)'!E32="",0,'3j (proA 2j)'!E32)</f>
        <v>0</v>
      </c>
      <c r="U32" s="1" t="str">
        <f t="shared" si="58"/>
        <v/>
      </c>
      <c r="V32" s="127" t="str">
        <f t="shared" si="59"/>
        <v/>
      </c>
      <c r="W32" s="3"/>
      <c r="X32" s="3"/>
      <c r="Y32" s="3"/>
      <c r="Z32" s="52" t="str">
        <f t="shared" si="18"/>
        <v>B</v>
      </c>
      <c r="AA32" s="4">
        <f t="shared" si="60"/>
        <v>0</v>
      </c>
      <c r="AB32" s="4">
        <f t="shared" si="61"/>
        <v>0</v>
      </c>
      <c r="AC32" s="4">
        <f t="shared" si="62"/>
        <v>0</v>
      </c>
      <c r="AD32" s="4">
        <f t="shared" si="63"/>
        <v>0</v>
      </c>
      <c r="AE32" s="5">
        <f t="shared" si="64"/>
        <v>0</v>
      </c>
      <c r="AF32" s="15">
        <f t="shared" si="65"/>
        <v>0</v>
      </c>
      <c r="AG32" s="15">
        <f t="shared" si="66"/>
        <v>0</v>
      </c>
      <c r="AH32" s="15">
        <f t="shared" si="67"/>
        <v>0</v>
      </c>
      <c r="AI32" s="6">
        <f t="shared" si="68"/>
        <v>0</v>
      </c>
      <c r="AJ32" s="15">
        <f t="shared" si="69"/>
        <v>0</v>
      </c>
      <c r="AK32" s="15">
        <f t="shared" si="70"/>
        <v>0</v>
      </c>
      <c r="AL32" s="15">
        <f t="shared" si="71"/>
        <v>0</v>
      </c>
      <c r="AM32" s="7">
        <f t="shared" si="72"/>
        <v>0</v>
      </c>
      <c r="AN32" s="7">
        <f t="shared" si="73"/>
        <v>0</v>
      </c>
      <c r="AO32" s="7">
        <f t="shared" si="74"/>
        <v>0</v>
      </c>
      <c r="AP32" s="8">
        <f t="shared" si="75"/>
        <v>0</v>
      </c>
      <c r="AQ32" s="53">
        <f t="shared" si="76"/>
        <v>0</v>
      </c>
      <c r="AR32" s="54">
        <f t="shared" si="77"/>
        <v>0</v>
      </c>
      <c r="AS32" s="54">
        <f t="shared" si="78"/>
        <v>0</v>
      </c>
      <c r="AT32" s="55">
        <f t="shared" si="79"/>
        <v>0</v>
      </c>
      <c r="AU32" s="55">
        <f t="shared" si="80"/>
        <v>0</v>
      </c>
      <c r="AV32" s="55">
        <f t="shared" si="81"/>
        <v>0</v>
      </c>
      <c r="AW32" s="55">
        <f t="shared" si="82"/>
        <v>0</v>
      </c>
      <c r="AX32" s="53">
        <f t="shared" si="83"/>
        <v>0</v>
      </c>
      <c r="AY32" s="56">
        <f t="shared" si="84"/>
        <v>0</v>
      </c>
      <c r="AZ32" s="56">
        <f t="shared" si="85"/>
        <v>0</v>
      </c>
      <c r="BA32" s="56">
        <f t="shared" si="86"/>
        <v>0</v>
      </c>
      <c r="BB32" s="56">
        <f t="shared" si="87"/>
        <v>0</v>
      </c>
      <c r="BC32" s="57" t="str">
        <f t="shared" si="88"/>
        <v/>
      </c>
      <c r="BD32" s="12" t="str">
        <f t="shared" si="48"/>
        <v/>
      </c>
      <c r="BE32">
        <f t="shared" si="89"/>
        <v>1E-4</v>
      </c>
      <c r="BF32">
        <f t="shared" si="90"/>
        <v>2.0000000000000001E-4</v>
      </c>
      <c r="BG32">
        <f t="shared" si="91"/>
        <v>2.9999999999999997E-4</v>
      </c>
      <c r="BH32" s="3">
        <f t="shared" si="92"/>
        <v>3</v>
      </c>
      <c r="BI32" s="3">
        <f t="shared" si="93"/>
        <v>2</v>
      </c>
      <c r="BJ32" s="3">
        <f t="shared" si="94"/>
        <v>1</v>
      </c>
      <c r="BK32">
        <f t="shared" si="95"/>
        <v>3</v>
      </c>
      <c r="BL32">
        <f t="shared" si="96"/>
        <v>2</v>
      </c>
      <c r="BM32">
        <f t="shared" si="97"/>
        <v>1</v>
      </c>
    </row>
    <row r="33" spans="1:65" ht="16.5" hidden="1" customHeight="1">
      <c r="A33" s="14" t="str">
        <f>IF(Seznam!A33="","",Seznam!A33)</f>
        <v/>
      </c>
      <c r="B33" s="14" t="str">
        <f>IF(Seznam!B33="","",Seznam!B33)</f>
        <v>FRELICHOVÁ Alice</v>
      </c>
      <c r="C33" s="38" t="str">
        <f>IF(Seznam!C33="","",Seznam!C33)</f>
        <v>Minikárklub Olšany v AČR</v>
      </c>
      <c r="D33" s="39" t="str">
        <f>IF(Seznam!D33="","",Seznam!D33)</f>
        <v>JM</v>
      </c>
      <c r="E33" s="13" t="str">
        <f>IF(Tr!B33="","",Tr!B33)</f>
        <v/>
      </c>
      <c r="F33" s="67" t="str">
        <f>IF(Tr!C33="","",Tr!C33)</f>
        <v/>
      </c>
      <c r="G33" s="67" t="str">
        <f>IF(Tr!D33="","",Tr!D33)</f>
        <v/>
      </c>
      <c r="H33" s="67" t="str">
        <f>IF(Tr!E33="","",Tr!E33)</f>
        <v/>
      </c>
      <c r="I33" s="1">
        <f>IF('1j'!B33="",0,'1j'!B33)</f>
        <v>0</v>
      </c>
      <c r="J33" s="68">
        <f>IF('1j'!C33="",0,'1j'!C33)</f>
        <v>0</v>
      </c>
      <c r="K33" s="68">
        <f>IF('1j'!D33="",0,'1j'!D33)</f>
        <v>0</v>
      </c>
      <c r="L33" s="68">
        <f>IF('1j'!E33="",0,'1j'!E33)</f>
        <v>0</v>
      </c>
      <c r="M33" s="1">
        <f>IF('2j (proA 1j)'!B33="",0,'2j (proA 1j)'!B33)</f>
        <v>0</v>
      </c>
      <c r="N33" s="68">
        <f>IF('2j (proA 1j)'!C33="",0,'2j (proA 1j)'!C33)</f>
        <v>0</v>
      </c>
      <c r="O33" s="68">
        <f>IF('2j (proA 1j)'!D33="",0,'2j (proA 1j)'!D33)</f>
        <v>0</v>
      </c>
      <c r="P33" s="68">
        <f>IF('2j (proA 1j)'!E33="",0,'2j (proA 1j)'!E33)</f>
        <v>0</v>
      </c>
      <c r="Q33" s="1">
        <f>IF('3j (proA 2j)'!B33="",0,'3j (proA 2j)'!B33)</f>
        <v>0</v>
      </c>
      <c r="R33" s="68">
        <f>IF('3j (proA 2j)'!C33="",0,'3j (proA 2j)'!C33)</f>
        <v>0</v>
      </c>
      <c r="S33" s="68">
        <f>IF('3j (proA 2j)'!D33="",0,'3j (proA 2j)'!D33)</f>
        <v>0</v>
      </c>
      <c r="T33" s="68">
        <f>IF('3j (proA 2j)'!E33="",0,'3j (proA 2j)'!E33)</f>
        <v>0</v>
      </c>
      <c r="U33" s="1" t="str">
        <f t="shared" si="58"/>
        <v/>
      </c>
      <c r="V33" s="127" t="str">
        <f t="shared" si="59"/>
        <v/>
      </c>
      <c r="W33" s="3"/>
      <c r="X33" s="3"/>
      <c r="Y33" s="3"/>
      <c r="Z33" s="52" t="str">
        <f t="shared" si="18"/>
        <v>B</v>
      </c>
      <c r="AA33" s="4">
        <f t="shared" si="60"/>
        <v>0</v>
      </c>
      <c r="AB33" s="4">
        <f t="shared" si="61"/>
        <v>0</v>
      </c>
      <c r="AC33" s="4">
        <f t="shared" si="62"/>
        <v>0</v>
      </c>
      <c r="AD33" s="4">
        <f t="shared" si="63"/>
        <v>0</v>
      </c>
      <c r="AE33" s="5">
        <f t="shared" si="64"/>
        <v>0</v>
      </c>
      <c r="AF33" s="15">
        <f t="shared" si="65"/>
        <v>0</v>
      </c>
      <c r="AG33" s="15">
        <f t="shared" si="66"/>
        <v>0</v>
      </c>
      <c r="AH33" s="15">
        <f t="shared" si="67"/>
        <v>0</v>
      </c>
      <c r="AI33" s="6">
        <f t="shared" si="68"/>
        <v>0</v>
      </c>
      <c r="AJ33" s="15">
        <f t="shared" si="69"/>
        <v>0</v>
      </c>
      <c r="AK33" s="15">
        <f t="shared" si="70"/>
        <v>0</v>
      </c>
      <c r="AL33" s="15">
        <f t="shared" si="71"/>
        <v>0</v>
      </c>
      <c r="AM33" s="7">
        <f t="shared" si="72"/>
        <v>0</v>
      </c>
      <c r="AN33" s="7">
        <f t="shared" si="73"/>
        <v>0</v>
      </c>
      <c r="AO33" s="7">
        <f t="shared" si="74"/>
        <v>0</v>
      </c>
      <c r="AP33" s="8">
        <f t="shared" si="75"/>
        <v>0</v>
      </c>
      <c r="AQ33" s="53">
        <f t="shared" si="76"/>
        <v>0</v>
      </c>
      <c r="AR33" s="54">
        <f t="shared" si="77"/>
        <v>0</v>
      </c>
      <c r="AS33" s="54">
        <f t="shared" si="78"/>
        <v>0</v>
      </c>
      <c r="AT33" s="55">
        <f t="shared" si="79"/>
        <v>0</v>
      </c>
      <c r="AU33" s="55">
        <f t="shared" si="80"/>
        <v>0</v>
      </c>
      <c r="AV33" s="55">
        <f t="shared" si="81"/>
        <v>0</v>
      </c>
      <c r="AW33" s="55">
        <f t="shared" si="82"/>
        <v>0</v>
      </c>
      <c r="AX33" s="53">
        <f t="shared" si="83"/>
        <v>0</v>
      </c>
      <c r="AY33" s="56">
        <f t="shared" si="84"/>
        <v>0</v>
      </c>
      <c r="AZ33" s="56">
        <f t="shared" si="85"/>
        <v>0</v>
      </c>
      <c r="BA33" s="56">
        <f t="shared" si="86"/>
        <v>0</v>
      </c>
      <c r="BB33" s="56">
        <f t="shared" si="87"/>
        <v>0</v>
      </c>
      <c r="BC33" s="57" t="str">
        <f t="shared" si="88"/>
        <v/>
      </c>
      <c r="BD33" s="12" t="str">
        <f t="shared" si="48"/>
        <v/>
      </c>
      <c r="BE33">
        <f t="shared" si="89"/>
        <v>1E-4</v>
      </c>
      <c r="BF33">
        <f t="shared" si="90"/>
        <v>2.0000000000000001E-4</v>
      </c>
      <c r="BG33">
        <f t="shared" si="91"/>
        <v>2.9999999999999997E-4</v>
      </c>
      <c r="BH33" s="3">
        <f t="shared" si="92"/>
        <v>3</v>
      </c>
      <c r="BI33" s="3">
        <f t="shared" si="93"/>
        <v>2</v>
      </c>
      <c r="BJ33" s="3">
        <f t="shared" si="94"/>
        <v>1</v>
      </c>
      <c r="BK33">
        <f t="shared" si="95"/>
        <v>3</v>
      </c>
      <c r="BL33">
        <f t="shared" si="96"/>
        <v>2</v>
      </c>
      <c r="BM33">
        <f t="shared" si="97"/>
        <v>1</v>
      </c>
    </row>
    <row r="34" spans="1:65" ht="16.5" hidden="1" customHeight="1">
      <c r="A34" s="14" t="str">
        <f>IF(Seznam!A34="","",Seznam!A34)</f>
        <v/>
      </c>
      <c r="B34" s="14" t="str">
        <f>IF(Seznam!B34="","",Seznam!B34)</f>
        <v>KOLÁŘ Jakub</v>
      </c>
      <c r="C34" s="38" t="str">
        <f>IF(Seznam!C34="","",Seznam!C34)</f>
        <v>MT Pegas Praha</v>
      </c>
      <c r="D34" s="39" t="str">
        <f>IF(Seznam!D34="","",Seznam!D34)</f>
        <v>Pha</v>
      </c>
      <c r="E34" s="13" t="str">
        <f>IF(Tr!B34="","",Tr!B34)</f>
        <v/>
      </c>
      <c r="F34" s="67" t="str">
        <f>IF(Tr!C34="","",Tr!C34)</f>
        <v/>
      </c>
      <c r="G34" s="67" t="str">
        <f>IF(Tr!D34="","",Tr!D34)</f>
        <v/>
      </c>
      <c r="H34" s="67" t="str">
        <f>IF(Tr!E34="","",Tr!E34)</f>
        <v/>
      </c>
      <c r="I34" s="1">
        <f>IF('1j'!B34="",0,'1j'!B34)</f>
        <v>0</v>
      </c>
      <c r="J34" s="68">
        <f>IF('1j'!C34="",0,'1j'!C34)</f>
        <v>0</v>
      </c>
      <c r="K34" s="68">
        <f>IF('1j'!D34="",0,'1j'!D34)</f>
        <v>0</v>
      </c>
      <c r="L34" s="68">
        <f>IF('1j'!E34="",0,'1j'!E34)</f>
        <v>0</v>
      </c>
      <c r="M34" s="1">
        <f>IF('2j (proA 1j)'!B34="",0,'2j (proA 1j)'!B34)</f>
        <v>0</v>
      </c>
      <c r="N34" s="68">
        <f>IF('2j (proA 1j)'!C34="",0,'2j (proA 1j)'!C34)</f>
        <v>0</v>
      </c>
      <c r="O34" s="68">
        <f>IF('2j (proA 1j)'!D34="",0,'2j (proA 1j)'!D34)</f>
        <v>0</v>
      </c>
      <c r="P34" s="68">
        <f>IF('2j (proA 1j)'!E34="",0,'2j (proA 1j)'!E34)</f>
        <v>0</v>
      </c>
      <c r="Q34" s="1">
        <f>IF('3j (proA 2j)'!B34="",0,'3j (proA 2j)'!B34)</f>
        <v>0</v>
      </c>
      <c r="R34" s="68">
        <f>IF('3j (proA 2j)'!C34="",0,'3j (proA 2j)'!C34)</f>
        <v>0</v>
      </c>
      <c r="S34" s="68">
        <f>IF('3j (proA 2j)'!D34="",0,'3j (proA 2j)'!D34)</f>
        <v>0</v>
      </c>
      <c r="T34" s="68">
        <f>IF('3j (proA 2j)'!E34="",0,'3j (proA 2j)'!E34)</f>
        <v>0</v>
      </c>
      <c r="U34" s="1" t="str">
        <f t="shared" si="58"/>
        <v/>
      </c>
      <c r="V34" s="127" t="str">
        <f t="shared" si="59"/>
        <v/>
      </c>
      <c r="W34" s="3"/>
      <c r="X34" s="3"/>
      <c r="Y34" s="3"/>
      <c r="Z34" s="52" t="str">
        <f t="shared" si="18"/>
        <v>B</v>
      </c>
      <c r="AA34" s="4">
        <f t="shared" si="60"/>
        <v>0</v>
      </c>
      <c r="AB34" s="4">
        <f t="shared" si="61"/>
        <v>0</v>
      </c>
      <c r="AC34" s="4">
        <f t="shared" si="62"/>
        <v>0</v>
      </c>
      <c r="AD34" s="4">
        <f t="shared" si="63"/>
        <v>0</v>
      </c>
      <c r="AE34" s="5">
        <f t="shared" si="64"/>
        <v>0</v>
      </c>
      <c r="AF34" s="15">
        <f t="shared" si="65"/>
        <v>0</v>
      </c>
      <c r="AG34" s="15">
        <f t="shared" si="66"/>
        <v>0</v>
      </c>
      <c r="AH34" s="15">
        <f t="shared" si="67"/>
        <v>0</v>
      </c>
      <c r="AI34" s="6">
        <f t="shared" si="68"/>
        <v>0</v>
      </c>
      <c r="AJ34" s="15">
        <f t="shared" si="69"/>
        <v>0</v>
      </c>
      <c r="AK34" s="15">
        <f t="shared" si="70"/>
        <v>0</v>
      </c>
      <c r="AL34" s="15">
        <f t="shared" si="71"/>
        <v>0</v>
      </c>
      <c r="AM34" s="7">
        <f t="shared" si="72"/>
        <v>0</v>
      </c>
      <c r="AN34" s="7">
        <f t="shared" si="73"/>
        <v>0</v>
      </c>
      <c r="AO34" s="7">
        <f t="shared" si="74"/>
        <v>0</v>
      </c>
      <c r="AP34" s="8">
        <f t="shared" si="75"/>
        <v>0</v>
      </c>
      <c r="AQ34" s="53">
        <f t="shared" si="76"/>
        <v>0</v>
      </c>
      <c r="AR34" s="54">
        <f t="shared" si="77"/>
        <v>0</v>
      </c>
      <c r="AS34" s="54">
        <f t="shared" si="78"/>
        <v>0</v>
      </c>
      <c r="AT34" s="55">
        <f t="shared" si="79"/>
        <v>0</v>
      </c>
      <c r="AU34" s="55">
        <f t="shared" si="80"/>
        <v>0</v>
      </c>
      <c r="AV34" s="55">
        <f t="shared" si="81"/>
        <v>0</v>
      </c>
      <c r="AW34" s="55">
        <f t="shared" si="82"/>
        <v>0</v>
      </c>
      <c r="AX34" s="53">
        <f t="shared" si="83"/>
        <v>0</v>
      </c>
      <c r="AY34" s="56">
        <f t="shared" si="84"/>
        <v>0</v>
      </c>
      <c r="AZ34" s="56">
        <f t="shared" si="85"/>
        <v>0</v>
      </c>
      <c r="BA34" s="56">
        <f t="shared" si="86"/>
        <v>0</v>
      </c>
      <c r="BB34" s="56">
        <f t="shared" si="87"/>
        <v>0</v>
      </c>
      <c r="BC34" s="57" t="str">
        <f t="shared" si="88"/>
        <v/>
      </c>
      <c r="BD34" s="12" t="str">
        <f t="shared" si="48"/>
        <v/>
      </c>
      <c r="BE34">
        <f t="shared" si="89"/>
        <v>1E-4</v>
      </c>
      <c r="BF34">
        <f t="shared" si="90"/>
        <v>2.0000000000000001E-4</v>
      </c>
      <c r="BG34">
        <f t="shared" si="91"/>
        <v>2.9999999999999997E-4</v>
      </c>
      <c r="BH34" s="3">
        <f t="shared" si="92"/>
        <v>3</v>
      </c>
      <c r="BI34" s="3">
        <f t="shared" si="93"/>
        <v>2</v>
      </c>
      <c r="BJ34" s="3">
        <f t="shared" si="94"/>
        <v>1</v>
      </c>
      <c r="BK34">
        <f t="shared" si="95"/>
        <v>3</v>
      </c>
      <c r="BL34">
        <f t="shared" si="96"/>
        <v>2</v>
      </c>
      <c r="BM34">
        <f t="shared" si="97"/>
        <v>1</v>
      </c>
    </row>
    <row r="35" spans="1:65" ht="16.5" hidden="1" customHeight="1">
      <c r="A35" s="14" t="str">
        <f>IF(Seznam!A35="","",Seznam!A35)</f>
        <v/>
      </c>
      <c r="B35" s="14" t="str">
        <f>IF(Seznam!B35="","",Seznam!B35)</f>
        <v>KOLÁŘOVÁ Štěpánka</v>
      </c>
      <c r="C35" s="38" t="str">
        <f>IF(Seznam!C35="","",Seznam!C35)</f>
        <v>MT Pegas Praha</v>
      </c>
      <c r="D35" s="39" t="str">
        <f>IF(Seznam!D35="","",Seznam!D35)</f>
        <v>Pha</v>
      </c>
      <c r="E35" s="13" t="str">
        <f>IF(Tr!B35="","",Tr!B35)</f>
        <v/>
      </c>
      <c r="F35" s="67" t="str">
        <f>IF(Tr!C35="","",Tr!C35)</f>
        <v/>
      </c>
      <c r="G35" s="67" t="str">
        <f>IF(Tr!D35="","",Tr!D35)</f>
        <v/>
      </c>
      <c r="H35" s="67" t="str">
        <f>IF(Tr!E35="","",Tr!E35)</f>
        <v/>
      </c>
      <c r="I35" s="1">
        <f>IF('1j'!B35="",0,'1j'!B35)</f>
        <v>0</v>
      </c>
      <c r="J35" s="68">
        <f>IF('1j'!C35="",0,'1j'!C35)</f>
        <v>0</v>
      </c>
      <c r="K35" s="68">
        <f>IF('1j'!D35="",0,'1j'!D35)</f>
        <v>0</v>
      </c>
      <c r="L35" s="68">
        <f>IF('1j'!E35="",0,'1j'!E35)</f>
        <v>0</v>
      </c>
      <c r="M35" s="1">
        <f>IF('2j (proA 1j)'!B35="",0,'2j (proA 1j)'!B35)</f>
        <v>0</v>
      </c>
      <c r="N35" s="68">
        <f>IF('2j (proA 1j)'!C35="",0,'2j (proA 1j)'!C35)</f>
        <v>0</v>
      </c>
      <c r="O35" s="68">
        <f>IF('2j (proA 1j)'!D35="",0,'2j (proA 1j)'!D35)</f>
        <v>0</v>
      </c>
      <c r="P35" s="68">
        <f>IF('2j (proA 1j)'!E35="",0,'2j (proA 1j)'!E35)</f>
        <v>0</v>
      </c>
      <c r="Q35" s="1">
        <f>IF('3j (proA 2j)'!B35="",0,'3j (proA 2j)'!B35)</f>
        <v>0</v>
      </c>
      <c r="R35" s="68">
        <f>IF('3j (proA 2j)'!C35="",0,'3j (proA 2j)'!C35)</f>
        <v>0</v>
      </c>
      <c r="S35" s="68">
        <f>IF('3j (proA 2j)'!D35="",0,'3j (proA 2j)'!D35)</f>
        <v>0</v>
      </c>
      <c r="T35" s="68">
        <f>IF('3j (proA 2j)'!E35="",0,'3j (proA 2j)'!E35)</f>
        <v>0</v>
      </c>
      <c r="U35" s="1" t="str">
        <f t="shared" si="58"/>
        <v/>
      </c>
      <c r="V35" s="127" t="str">
        <f t="shared" si="59"/>
        <v/>
      </c>
      <c r="W35" s="3"/>
      <c r="X35" s="3"/>
      <c r="Y35" s="3"/>
      <c r="Z35" s="52" t="str">
        <f t="shared" si="18"/>
        <v>B</v>
      </c>
      <c r="AA35" s="4">
        <f t="shared" si="60"/>
        <v>0</v>
      </c>
      <c r="AB35" s="4">
        <f t="shared" si="61"/>
        <v>0</v>
      </c>
      <c r="AC35" s="4">
        <f t="shared" si="62"/>
        <v>0</v>
      </c>
      <c r="AD35" s="4">
        <f t="shared" si="63"/>
        <v>0</v>
      </c>
      <c r="AE35" s="5">
        <f t="shared" si="64"/>
        <v>0</v>
      </c>
      <c r="AF35" s="15">
        <f t="shared" si="65"/>
        <v>0</v>
      </c>
      <c r="AG35" s="15">
        <f t="shared" si="66"/>
        <v>0</v>
      </c>
      <c r="AH35" s="15">
        <f t="shared" si="67"/>
        <v>0</v>
      </c>
      <c r="AI35" s="6">
        <f t="shared" si="68"/>
        <v>0</v>
      </c>
      <c r="AJ35" s="15">
        <f t="shared" si="69"/>
        <v>0</v>
      </c>
      <c r="AK35" s="15">
        <f t="shared" si="70"/>
        <v>0</v>
      </c>
      <c r="AL35" s="15">
        <f t="shared" si="71"/>
        <v>0</v>
      </c>
      <c r="AM35" s="7">
        <f t="shared" si="72"/>
        <v>0</v>
      </c>
      <c r="AN35" s="7">
        <f t="shared" si="73"/>
        <v>0</v>
      </c>
      <c r="AO35" s="7">
        <f t="shared" si="74"/>
        <v>0</v>
      </c>
      <c r="AP35" s="8">
        <f t="shared" si="75"/>
        <v>0</v>
      </c>
      <c r="AQ35" s="53">
        <f t="shared" si="76"/>
        <v>0</v>
      </c>
      <c r="AR35" s="54">
        <f t="shared" si="77"/>
        <v>0</v>
      </c>
      <c r="AS35" s="54">
        <f t="shared" si="78"/>
        <v>0</v>
      </c>
      <c r="AT35" s="55">
        <f t="shared" si="79"/>
        <v>0</v>
      </c>
      <c r="AU35" s="55">
        <f t="shared" si="80"/>
        <v>0</v>
      </c>
      <c r="AV35" s="55">
        <f t="shared" si="81"/>
        <v>0</v>
      </c>
      <c r="AW35" s="55">
        <f t="shared" si="82"/>
        <v>0</v>
      </c>
      <c r="AX35" s="53">
        <f t="shared" si="83"/>
        <v>0</v>
      </c>
      <c r="AY35" s="56">
        <f t="shared" si="84"/>
        <v>0</v>
      </c>
      <c r="AZ35" s="56">
        <f t="shared" si="85"/>
        <v>0</v>
      </c>
      <c r="BA35" s="56">
        <f t="shared" si="86"/>
        <v>0</v>
      </c>
      <c r="BB35" s="56">
        <f t="shared" si="87"/>
        <v>0</v>
      </c>
      <c r="BC35" s="57" t="str">
        <f t="shared" si="88"/>
        <v/>
      </c>
      <c r="BD35" s="12" t="str">
        <f t="shared" si="48"/>
        <v/>
      </c>
      <c r="BE35">
        <f t="shared" si="89"/>
        <v>1E-4</v>
      </c>
      <c r="BF35">
        <f t="shared" si="90"/>
        <v>2.0000000000000001E-4</v>
      </c>
      <c r="BG35">
        <f t="shared" si="91"/>
        <v>2.9999999999999997E-4</v>
      </c>
      <c r="BH35" s="3">
        <f t="shared" si="92"/>
        <v>3</v>
      </c>
      <c r="BI35" s="3">
        <f t="shared" si="93"/>
        <v>2</v>
      </c>
      <c r="BJ35" s="3">
        <f t="shared" si="94"/>
        <v>1</v>
      </c>
      <c r="BK35">
        <f t="shared" si="95"/>
        <v>3</v>
      </c>
      <c r="BL35">
        <f t="shared" si="96"/>
        <v>2</v>
      </c>
      <c r="BM35">
        <f t="shared" si="97"/>
        <v>1</v>
      </c>
    </row>
    <row r="36" spans="1:65" ht="16.5" hidden="1" customHeight="1">
      <c r="A36" s="14" t="str">
        <f>IF(Seznam!A36="","",Seznam!A36)</f>
        <v/>
      </c>
      <c r="B36" s="14" t="str">
        <f>IF(Seznam!B36="","",Seznam!B36)</f>
        <v>FÖRSTER Marek</v>
      </c>
      <c r="C36" s="38" t="str">
        <f>IF(Seznam!C36="","",Seznam!C36)</f>
        <v>Minikáry Jablonec</v>
      </c>
      <c r="D36" s="39" t="str">
        <f>IF(Seznam!D36="","",Seznam!D36)</f>
        <v>SČ</v>
      </c>
      <c r="E36" s="13" t="str">
        <f>IF(Tr!B36="","",Tr!B36)</f>
        <v/>
      </c>
      <c r="F36" s="67" t="str">
        <f>IF(Tr!C36="","",Tr!C36)</f>
        <v/>
      </c>
      <c r="G36" s="67" t="str">
        <f>IF(Tr!D36="","",Tr!D36)</f>
        <v/>
      </c>
      <c r="H36" s="67" t="str">
        <f>IF(Tr!E36="","",Tr!E36)</f>
        <v/>
      </c>
      <c r="I36" s="1">
        <f>IF('1j'!B36="",0,'1j'!B36)</f>
        <v>0</v>
      </c>
      <c r="J36" s="68">
        <f>IF('1j'!C36="",0,'1j'!C36)</f>
        <v>0</v>
      </c>
      <c r="K36" s="68">
        <f>IF('1j'!D36="",0,'1j'!D36)</f>
        <v>0</v>
      </c>
      <c r="L36" s="68">
        <f>IF('1j'!E36="",0,'1j'!E36)</f>
        <v>0</v>
      </c>
      <c r="M36" s="1">
        <f>IF('2j (proA 1j)'!B36="",0,'2j (proA 1j)'!B36)</f>
        <v>0</v>
      </c>
      <c r="N36" s="68">
        <f>IF('2j (proA 1j)'!C36="",0,'2j (proA 1j)'!C36)</f>
        <v>0</v>
      </c>
      <c r="O36" s="68">
        <f>IF('2j (proA 1j)'!D36="",0,'2j (proA 1j)'!D36)</f>
        <v>0</v>
      </c>
      <c r="P36" s="68">
        <f>IF('2j (proA 1j)'!E36="",0,'2j (proA 1j)'!E36)</f>
        <v>0</v>
      </c>
      <c r="Q36" s="1">
        <f>IF('3j (proA 2j)'!B36="",0,'3j (proA 2j)'!B36)</f>
        <v>0</v>
      </c>
      <c r="R36" s="68">
        <f>IF('3j (proA 2j)'!C36="",0,'3j (proA 2j)'!C36)</f>
        <v>0</v>
      </c>
      <c r="S36" s="68">
        <f>IF('3j (proA 2j)'!D36="",0,'3j (proA 2j)'!D36)</f>
        <v>0</v>
      </c>
      <c r="T36" s="68">
        <f>IF('3j (proA 2j)'!E36="",0,'3j (proA 2j)'!E36)</f>
        <v>0</v>
      </c>
      <c r="U36" s="1" t="str">
        <f t="shared" si="58"/>
        <v/>
      </c>
      <c r="V36" s="127" t="str">
        <f t="shared" si="59"/>
        <v/>
      </c>
      <c r="W36" s="3"/>
      <c r="X36" s="3"/>
      <c r="Y36" s="3"/>
      <c r="Z36" s="52" t="str">
        <f t="shared" si="18"/>
        <v>B</v>
      </c>
      <c r="AA36" s="4">
        <f t="shared" si="60"/>
        <v>0</v>
      </c>
      <c r="AB36" s="4">
        <f t="shared" si="61"/>
        <v>0</v>
      </c>
      <c r="AC36" s="4">
        <f t="shared" si="62"/>
        <v>0</v>
      </c>
      <c r="AD36" s="4">
        <f t="shared" si="63"/>
        <v>0</v>
      </c>
      <c r="AE36" s="5">
        <f t="shared" si="64"/>
        <v>0</v>
      </c>
      <c r="AF36" s="15">
        <f t="shared" si="65"/>
        <v>0</v>
      </c>
      <c r="AG36" s="15">
        <f t="shared" si="66"/>
        <v>0</v>
      </c>
      <c r="AH36" s="15">
        <f t="shared" si="67"/>
        <v>0</v>
      </c>
      <c r="AI36" s="6">
        <f t="shared" si="68"/>
        <v>0</v>
      </c>
      <c r="AJ36" s="15">
        <f t="shared" si="69"/>
        <v>0</v>
      </c>
      <c r="AK36" s="15">
        <f t="shared" si="70"/>
        <v>0</v>
      </c>
      <c r="AL36" s="15">
        <f t="shared" si="71"/>
        <v>0</v>
      </c>
      <c r="AM36" s="7">
        <f t="shared" si="72"/>
        <v>0</v>
      </c>
      <c r="AN36" s="7">
        <f t="shared" si="73"/>
        <v>0</v>
      </c>
      <c r="AO36" s="7">
        <f t="shared" si="74"/>
        <v>0</v>
      </c>
      <c r="AP36" s="8">
        <f t="shared" si="75"/>
        <v>0</v>
      </c>
      <c r="AQ36" s="53">
        <f t="shared" si="76"/>
        <v>0</v>
      </c>
      <c r="AR36" s="54">
        <f t="shared" si="77"/>
        <v>0</v>
      </c>
      <c r="AS36" s="54">
        <f t="shared" si="78"/>
        <v>0</v>
      </c>
      <c r="AT36" s="55">
        <f t="shared" si="79"/>
        <v>0</v>
      </c>
      <c r="AU36" s="55">
        <f t="shared" si="80"/>
        <v>0</v>
      </c>
      <c r="AV36" s="55">
        <f t="shared" si="81"/>
        <v>0</v>
      </c>
      <c r="AW36" s="55">
        <f t="shared" si="82"/>
        <v>0</v>
      </c>
      <c r="AX36" s="53">
        <f t="shared" si="83"/>
        <v>0</v>
      </c>
      <c r="AY36" s="56">
        <f t="shared" si="84"/>
        <v>0</v>
      </c>
      <c r="AZ36" s="56">
        <f t="shared" si="85"/>
        <v>0</v>
      </c>
      <c r="BA36" s="56">
        <f t="shared" si="86"/>
        <v>0</v>
      </c>
      <c r="BB36" s="56">
        <f t="shared" si="87"/>
        <v>0</v>
      </c>
      <c r="BC36" s="57" t="str">
        <f t="shared" si="88"/>
        <v/>
      </c>
      <c r="BD36" s="12" t="str">
        <f t="shared" si="48"/>
        <v/>
      </c>
      <c r="BE36">
        <f t="shared" si="89"/>
        <v>1E-4</v>
      </c>
      <c r="BF36">
        <f t="shared" si="90"/>
        <v>2.0000000000000001E-4</v>
      </c>
      <c r="BG36">
        <f t="shared" si="91"/>
        <v>2.9999999999999997E-4</v>
      </c>
      <c r="BH36" s="3">
        <f t="shared" si="92"/>
        <v>3</v>
      </c>
      <c r="BI36" s="3">
        <f t="shared" si="93"/>
        <v>2</v>
      </c>
      <c r="BJ36" s="3">
        <f t="shared" si="94"/>
        <v>1</v>
      </c>
      <c r="BK36">
        <f t="shared" si="95"/>
        <v>3</v>
      </c>
      <c r="BL36">
        <f t="shared" si="96"/>
        <v>2</v>
      </c>
      <c r="BM36">
        <f t="shared" si="97"/>
        <v>1</v>
      </c>
    </row>
    <row r="37" spans="1:65" ht="16.5" hidden="1" customHeight="1">
      <c r="A37" s="14" t="str">
        <f>IF(Seznam!A37="","",Seznam!A37)</f>
        <v/>
      </c>
      <c r="B37" s="14" t="str">
        <f>IF(Seznam!B37="","",Seznam!B37)</f>
        <v>PATKOVÁ Karolína</v>
      </c>
      <c r="C37" s="38" t="str">
        <f>IF(Seznam!C37="","",Seznam!C37)</f>
        <v>Minikáry Jablonec</v>
      </c>
      <c r="D37" s="39" t="str">
        <f>IF(Seznam!D37="","",Seznam!D37)</f>
        <v>SČ</v>
      </c>
      <c r="E37" s="13" t="str">
        <f>IF(Tr!B37="","",Tr!B37)</f>
        <v/>
      </c>
      <c r="F37" s="67" t="str">
        <f>IF(Tr!C37="","",Tr!C37)</f>
        <v/>
      </c>
      <c r="G37" s="67" t="str">
        <f>IF(Tr!D37="","",Tr!D37)</f>
        <v/>
      </c>
      <c r="H37" s="67" t="str">
        <f>IF(Tr!E37="","",Tr!E37)</f>
        <v/>
      </c>
      <c r="I37" s="1">
        <f>IF('1j'!B37="",0,'1j'!B37)</f>
        <v>0</v>
      </c>
      <c r="J37" s="68">
        <f>IF('1j'!C37="",0,'1j'!C37)</f>
        <v>0</v>
      </c>
      <c r="K37" s="68">
        <f>IF('1j'!D37="",0,'1j'!D37)</f>
        <v>0</v>
      </c>
      <c r="L37" s="68">
        <f>IF('1j'!E37="",0,'1j'!E37)</f>
        <v>0</v>
      </c>
      <c r="M37" s="1">
        <f>IF('2j (proA 1j)'!B37="",0,'2j (proA 1j)'!B37)</f>
        <v>0</v>
      </c>
      <c r="N37" s="68">
        <f>IF('2j (proA 1j)'!C37="",0,'2j (proA 1j)'!C37)</f>
        <v>0</v>
      </c>
      <c r="O37" s="68">
        <f>IF('2j (proA 1j)'!D37="",0,'2j (proA 1j)'!D37)</f>
        <v>0</v>
      </c>
      <c r="P37" s="68">
        <f>IF('2j (proA 1j)'!E37="",0,'2j (proA 1j)'!E37)</f>
        <v>0</v>
      </c>
      <c r="Q37" s="1">
        <f>IF('3j (proA 2j)'!B37="",0,'3j (proA 2j)'!B37)</f>
        <v>0</v>
      </c>
      <c r="R37" s="68">
        <f>IF('3j (proA 2j)'!C37="",0,'3j (proA 2j)'!C37)</f>
        <v>0</v>
      </c>
      <c r="S37" s="68">
        <f>IF('3j (proA 2j)'!D37="",0,'3j (proA 2j)'!D37)</f>
        <v>0</v>
      </c>
      <c r="T37" s="68">
        <f>IF('3j (proA 2j)'!E37="",0,'3j (proA 2j)'!E37)</f>
        <v>0</v>
      </c>
      <c r="U37" s="1" t="str">
        <f t="shared" si="58"/>
        <v/>
      </c>
      <c r="V37" s="127" t="str">
        <f t="shared" si="59"/>
        <v/>
      </c>
      <c r="W37" s="3"/>
      <c r="X37" s="3"/>
      <c r="Y37" s="3"/>
      <c r="Z37" s="52" t="str">
        <f t="shared" si="18"/>
        <v>B</v>
      </c>
      <c r="AA37" s="4">
        <f t="shared" si="60"/>
        <v>0</v>
      </c>
      <c r="AB37" s="4">
        <f t="shared" si="61"/>
        <v>0</v>
      </c>
      <c r="AC37" s="4">
        <f t="shared" si="62"/>
        <v>0</v>
      </c>
      <c r="AD37" s="4">
        <f t="shared" si="63"/>
        <v>0</v>
      </c>
      <c r="AE37" s="5">
        <f t="shared" si="64"/>
        <v>0</v>
      </c>
      <c r="AF37" s="15">
        <f t="shared" si="65"/>
        <v>0</v>
      </c>
      <c r="AG37" s="15">
        <f t="shared" si="66"/>
        <v>0</v>
      </c>
      <c r="AH37" s="15">
        <f t="shared" si="67"/>
        <v>0</v>
      </c>
      <c r="AI37" s="6">
        <f t="shared" si="68"/>
        <v>0</v>
      </c>
      <c r="AJ37" s="15">
        <f t="shared" si="69"/>
        <v>0</v>
      </c>
      <c r="AK37" s="15">
        <f t="shared" si="70"/>
        <v>0</v>
      </c>
      <c r="AL37" s="15">
        <f t="shared" si="71"/>
        <v>0</v>
      </c>
      <c r="AM37" s="7">
        <f t="shared" si="72"/>
        <v>0</v>
      </c>
      <c r="AN37" s="7">
        <f t="shared" si="73"/>
        <v>0</v>
      </c>
      <c r="AO37" s="7">
        <f t="shared" si="74"/>
        <v>0</v>
      </c>
      <c r="AP37" s="8">
        <f t="shared" si="75"/>
        <v>0</v>
      </c>
      <c r="AQ37" s="53">
        <f t="shared" si="76"/>
        <v>0</v>
      </c>
      <c r="AR37" s="54">
        <f t="shared" si="77"/>
        <v>0</v>
      </c>
      <c r="AS37" s="54">
        <f t="shared" si="78"/>
        <v>0</v>
      </c>
      <c r="AT37" s="55">
        <f t="shared" si="79"/>
        <v>0</v>
      </c>
      <c r="AU37" s="55">
        <f t="shared" si="80"/>
        <v>0</v>
      </c>
      <c r="AV37" s="55">
        <f t="shared" si="81"/>
        <v>0</v>
      </c>
      <c r="AW37" s="55">
        <f t="shared" si="82"/>
        <v>0</v>
      </c>
      <c r="AX37" s="53">
        <f t="shared" si="83"/>
        <v>0</v>
      </c>
      <c r="AY37" s="56">
        <f t="shared" si="84"/>
        <v>0</v>
      </c>
      <c r="AZ37" s="56">
        <f t="shared" si="85"/>
        <v>0</v>
      </c>
      <c r="BA37" s="56">
        <f t="shared" si="86"/>
        <v>0</v>
      </c>
      <c r="BB37" s="56">
        <f t="shared" si="87"/>
        <v>0</v>
      </c>
      <c r="BC37" s="57" t="str">
        <f t="shared" si="88"/>
        <v/>
      </c>
      <c r="BD37" s="12" t="str">
        <f t="shared" si="48"/>
        <v/>
      </c>
      <c r="BE37">
        <f t="shared" si="89"/>
        <v>1E-4</v>
      </c>
      <c r="BF37">
        <f t="shared" si="90"/>
        <v>2.0000000000000001E-4</v>
      </c>
      <c r="BG37">
        <f t="shared" si="91"/>
        <v>2.9999999999999997E-4</v>
      </c>
      <c r="BH37" s="3">
        <f t="shared" si="92"/>
        <v>3</v>
      </c>
      <c r="BI37" s="3">
        <f t="shared" si="93"/>
        <v>2</v>
      </c>
      <c r="BJ37" s="3">
        <f t="shared" si="94"/>
        <v>1</v>
      </c>
      <c r="BK37">
        <f t="shared" si="95"/>
        <v>3</v>
      </c>
      <c r="BL37">
        <f t="shared" si="96"/>
        <v>2</v>
      </c>
      <c r="BM37">
        <f t="shared" si="97"/>
        <v>1</v>
      </c>
    </row>
    <row r="38" spans="1:65" ht="16.5" hidden="1" customHeight="1">
      <c r="A38" s="14" t="str">
        <f>IF(Seznam!A38="","",Seznam!A38)</f>
        <v/>
      </c>
      <c r="B38" s="14" t="str">
        <f>IF(Seznam!B38="","",Seznam!B38)</f>
        <v>UHLÍŘOVÁ Mia</v>
      </c>
      <c r="C38" s="38" t="str">
        <f>IF(Seznam!C38="","",Seznam!C38)</f>
        <v>MK Náchod v ÚAMK</v>
      </c>
      <c r="D38" s="39" t="str">
        <f>IF(Seznam!D38="","",Seznam!D38)</f>
        <v>VČ</v>
      </c>
      <c r="E38" s="13" t="str">
        <f>IF(Tr!B38="","",Tr!B38)</f>
        <v/>
      </c>
      <c r="F38" s="67" t="str">
        <f>IF(Tr!C38="","",Tr!C38)</f>
        <v/>
      </c>
      <c r="G38" s="67" t="str">
        <f>IF(Tr!D38="","",Tr!D38)</f>
        <v/>
      </c>
      <c r="H38" s="67" t="str">
        <f>IF(Tr!E38="","",Tr!E38)</f>
        <v/>
      </c>
      <c r="I38" s="1">
        <f>IF('1j'!B38="",0,'1j'!B38)</f>
        <v>0</v>
      </c>
      <c r="J38" s="68">
        <f>IF('1j'!C38="",0,'1j'!C38)</f>
        <v>0</v>
      </c>
      <c r="K38" s="68">
        <f>IF('1j'!D38="",0,'1j'!D38)</f>
        <v>0</v>
      </c>
      <c r="L38" s="68">
        <f>IF('1j'!E38="",0,'1j'!E38)</f>
        <v>0</v>
      </c>
      <c r="M38" s="1">
        <f>IF('2j (proA 1j)'!B38="",0,'2j (proA 1j)'!B38)</f>
        <v>0</v>
      </c>
      <c r="N38" s="68">
        <f>IF('2j (proA 1j)'!C38="",0,'2j (proA 1j)'!C38)</f>
        <v>0</v>
      </c>
      <c r="O38" s="68">
        <f>IF('2j (proA 1j)'!D38="",0,'2j (proA 1j)'!D38)</f>
        <v>0</v>
      </c>
      <c r="P38" s="68">
        <f>IF('2j (proA 1j)'!E38="",0,'2j (proA 1j)'!E38)</f>
        <v>0</v>
      </c>
      <c r="Q38" s="1">
        <f>IF('3j (proA 2j)'!B38="",0,'3j (proA 2j)'!B38)</f>
        <v>0</v>
      </c>
      <c r="R38" s="68">
        <f>IF('3j (proA 2j)'!C38="",0,'3j (proA 2j)'!C38)</f>
        <v>0</v>
      </c>
      <c r="S38" s="68">
        <f>IF('3j (proA 2j)'!D38="",0,'3j (proA 2j)'!D38)</f>
        <v>0</v>
      </c>
      <c r="T38" s="68">
        <f>IF('3j (proA 2j)'!E38="",0,'3j (proA 2j)'!E38)</f>
        <v>0</v>
      </c>
      <c r="U38" s="1" t="str">
        <f t="shared" si="58"/>
        <v/>
      </c>
      <c r="V38" s="127" t="str">
        <f t="shared" si="59"/>
        <v/>
      </c>
      <c r="W38" s="3"/>
      <c r="X38" s="3"/>
      <c r="Y38" s="3"/>
      <c r="Z38" s="52" t="str">
        <f t="shared" si="18"/>
        <v>B</v>
      </c>
      <c r="AA38" s="4">
        <f t="shared" si="60"/>
        <v>0</v>
      </c>
      <c r="AB38" s="4">
        <f t="shared" si="61"/>
        <v>0</v>
      </c>
      <c r="AC38" s="4">
        <f t="shared" si="62"/>
        <v>0</v>
      </c>
      <c r="AD38" s="4">
        <f t="shared" si="63"/>
        <v>0</v>
      </c>
      <c r="AE38" s="5">
        <f t="shared" si="64"/>
        <v>0</v>
      </c>
      <c r="AF38" s="15">
        <f t="shared" si="65"/>
        <v>0</v>
      </c>
      <c r="AG38" s="15">
        <f t="shared" si="66"/>
        <v>0</v>
      </c>
      <c r="AH38" s="15">
        <f t="shared" si="67"/>
        <v>0</v>
      </c>
      <c r="AI38" s="6">
        <f t="shared" si="68"/>
        <v>0</v>
      </c>
      <c r="AJ38" s="15">
        <f t="shared" si="69"/>
        <v>0</v>
      </c>
      <c r="AK38" s="15">
        <f t="shared" si="70"/>
        <v>0</v>
      </c>
      <c r="AL38" s="15">
        <f t="shared" si="71"/>
        <v>0</v>
      </c>
      <c r="AM38" s="7">
        <f t="shared" si="72"/>
        <v>0</v>
      </c>
      <c r="AN38" s="7">
        <f t="shared" si="73"/>
        <v>0</v>
      </c>
      <c r="AO38" s="7">
        <f t="shared" si="74"/>
        <v>0</v>
      </c>
      <c r="AP38" s="8">
        <f t="shared" si="75"/>
        <v>0</v>
      </c>
      <c r="AQ38" s="53">
        <f t="shared" si="76"/>
        <v>0</v>
      </c>
      <c r="AR38" s="54">
        <f t="shared" si="77"/>
        <v>0</v>
      </c>
      <c r="AS38" s="54">
        <f t="shared" si="78"/>
        <v>0</v>
      </c>
      <c r="AT38" s="55">
        <f t="shared" si="79"/>
        <v>0</v>
      </c>
      <c r="AU38" s="55">
        <f t="shared" si="80"/>
        <v>0</v>
      </c>
      <c r="AV38" s="55">
        <f t="shared" si="81"/>
        <v>0</v>
      </c>
      <c r="AW38" s="55">
        <f t="shared" si="82"/>
        <v>0</v>
      </c>
      <c r="AX38" s="53">
        <f t="shared" si="83"/>
        <v>0</v>
      </c>
      <c r="AY38" s="56">
        <f t="shared" si="84"/>
        <v>0</v>
      </c>
      <c r="AZ38" s="56">
        <f t="shared" si="85"/>
        <v>0</v>
      </c>
      <c r="BA38" s="56">
        <f t="shared" si="86"/>
        <v>0</v>
      </c>
      <c r="BB38" s="56">
        <f t="shared" si="87"/>
        <v>0</v>
      </c>
      <c r="BC38" s="57" t="str">
        <f t="shared" si="88"/>
        <v/>
      </c>
      <c r="BD38" s="12" t="str">
        <f t="shared" si="48"/>
        <v/>
      </c>
      <c r="BE38">
        <f t="shared" si="89"/>
        <v>1E-4</v>
      </c>
      <c r="BF38">
        <f t="shared" si="90"/>
        <v>2.0000000000000001E-4</v>
      </c>
      <c r="BG38">
        <f t="shared" si="91"/>
        <v>2.9999999999999997E-4</v>
      </c>
      <c r="BH38" s="3">
        <f t="shared" si="92"/>
        <v>3</v>
      </c>
      <c r="BI38" s="3">
        <f t="shared" si="93"/>
        <v>2</v>
      </c>
      <c r="BJ38" s="3">
        <f t="shared" si="94"/>
        <v>1</v>
      </c>
      <c r="BK38">
        <f t="shared" si="95"/>
        <v>3</v>
      </c>
      <c r="BL38">
        <f t="shared" si="96"/>
        <v>2</v>
      </c>
      <c r="BM38">
        <f t="shared" si="97"/>
        <v>1</v>
      </c>
    </row>
    <row r="39" spans="1:65" ht="16.5" hidden="1" customHeight="1">
      <c r="A39" s="14" t="str">
        <f>IF(Seznam!A39="","",Seznam!A39)</f>
        <v/>
      </c>
      <c r="B39" s="14" t="str">
        <f>IF(Seznam!B39="","",Seznam!B39)</f>
        <v/>
      </c>
      <c r="C39" s="38" t="str">
        <f>IF(Seznam!C39="","",Seznam!C39)</f>
        <v/>
      </c>
      <c r="D39" s="39" t="str">
        <f>IF(Seznam!D39="","",Seznam!D39)</f>
        <v/>
      </c>
      <c r="E39" s="13" t="str">
        <f>IF(Tr!B39="","",Tr!B39)</f>
        <v/>
      </c>
      <c r="F39" s="67" t="str">
        <f>IF(Tr!C39="","",Tr!C39)</f>
        <v/>
      </c>
      <c r="G39" s="67" t="str">
        <f>IF(Tr!D39="","",Tr!D39)</f>
        <v/>
      </c>
      <c r="H39" s="67" t="str">
        <f>IF(Tr!E39="","",Tr!E39)</f>
        <v/>
      </c>
      <c r="I39" s="1">
        <f>IF('1j'!B39="",0,'1j'!B39)</f>
        <v>0</v>
      </c>
      <c r="J39" s="68">
        <f>IF('1j'!C39="",0,'1j'!C39)</f>
        <v>0</v>
      </c>
      <c r="K39" s="68">
        <f>IF('1j'!D39="",0,'1j'!D39)</f>
        <v>0</v>
      </c>
      <c r="L39" s="68">
        <f>IF('1j'!E39="",0,'1j'!E39)</f>
        <v>0</v>
      </c>
      <c r="M39" s="1">
        <f>IF('2j (proA 1j)'!B39="",0,'2j (proA 1j)'!B39)</f>
        <v>0</v>
      </c>
      <c r="N39" s="68">
        <f>IF('2j (proA 1j)'!C39="",0,'2j (proA 1j)'!C39)</f>
        <v>0</v>
      </c>
      <c r="O39" s="68">
        <f>IF('2j (proA 1j)'!D39="",0,'2j (proA 1j)'!D39)</f>
        <v>0</v>
      </c>
      <c r="P39" s="68">
        <f>IF('2j (proA 1j)'!E39="",0,'2j (proA 1j)'!E39)</f>
        <v>0</v>
      </c>
      <c r="Q39" s="1">
        <f>IF('3j (proA 2j)'!B39="",0,'3j (proA 2j)'!B39)</f>
        <v>0</v>
      </c>
      <c r="R39" s="68">
        <f>IF('3j (proA 2j)'!C39="",0,'3j (proA 2j)'!C39)</f>
        <v>0</v>
      </c>
      <c r="S39" s="68">
        <f>IF('3j (proA 2j)'!D39="",0,'3j (proA 2j)'!D39)</f>
        <v>0</v>
      </c>
      <c r="T39" s="68">
        <f>IF('3j (proA 2j)'!E39="",0,'3j (proA 2j)'!E39)</f>
        <v>0</v>
      </c>
      <c r="U39" s="1" t="str">
        <f t="shared" si="58"/>
        <v/>
      </c>
      <c r="V39" s="127" t="str">
        <f t="shared" si="59"/>
        <v/>
      </c>
      <c r="W39" s="3"/>
      <c r="X39" s="3"/>
      <c r="Y39" s="3"/>
      <c r="Z39" s="52" t="str">
        <f t="shared" si="18"/>
        <v>B</v>
      </c>
      <c r="AA39" s="4">
        <f t="shared" si="60"/>
        <v>0</v>
      </c>
      <c r="AB39" s="4">
        <f t="shared" si="61"/>
        <v>0</v>
      </c>
      <c r="AC39" s="4">
        <f t="shared" si="62"/>
        <v>0</v>
      </c>
      <c r="AD39" s="4">
        <f t="shared" si="63"/>
        <v>0</v>
      </c>
      <c r="AE39" s="5">
        <f t="shared" si="64"/>
        <v>0</v>
      </c>
      <c r="AF39" s="15">
        <f t="shared" si="65"/>
        <v>0</v>
      </c>
      <c r="AG39" s="15">
        <f t="shared" si="66"/>
        <v>0</v>
      </c>
      <c r="AH39" s="15">
        <f t="shared" si="67"/>
        <v>0</v>
      </c>
      <c r="AI39" s="6">
        <f t="shared" si="68"/>
        <v>0</v>
      </c>
      <c r="AJ39" s="15">
        <f t="shared" si="69"/>
        <v>0</v>
      </c>
      <c r="AK39" s="15">
        <f t="shared" si="70"/>
        <v>0</v>
      </c>
      <c r="AL39" s="15">
        <f t="shared" si="71"/>
        <v>0</v>
      </c>
      <c r="AM39" s="7">
        <f t="shared" si="72"/>
        <v>0</v>
      </c>
      <c r="AN39" s="7">
        <f t="shared" si="73"/>
        <v>0</v>
      </c>
      <c r="AO39" s="7">
        <f t="shared" si="74"/>
        <v>0</v>
      </c>
      <c r="AP39" s="8">
        <f t="shared" si="75"/>
        <v>0</v>
      </c>
      <c r="AQ39" s="53">
        <f t="shared" si="76"/>
        <v>0</v>
      </c>
      <c r="AR39" s="54">
        <f t="shared" si="77"/>
        <v>0</v>
      </c>
      <c r="AS39" s="54">
        <f t="shared" si="78"/>
        <v>0</v>
      </c>
      <c r="AT39" s="55">
        <f t="shared" si="79"/>
        <v>0</v>
      </c>
      <c r="AU39" s="55">
        <f t="shared" si="80"/>
        <v>0</v>
      </c>
      <c r="AV39" s="55">
        <f t="shared" si="81"/>
        <v>0</v>
      </c>
      <c r="AW39" s="55">
        <f t="shared" si="82"/>
        <v>0</v>
      </c>
      <c r="AX39" s="53">
        <f t="shared" si="83"/>
        <v>0</v>
      </c>
      <c r="AY39" s="56">
        <f t="shared" si="84"/>
        <v>0</v>
      </c>
      <c r="AZ39" s="56">
        <f t="shared" si="85"/>
        <v>0</v>
      </c>
      <c r="BA39" s="56">
        <f t="shared" si="86"/>
        <v>0</v>
      </c>
      <c r="BB39" s="56">
        <f t="shared" si="87"/>
        <v>0</v>
      </c>
      <c r="BC39" s="57" t="str">
        <f t="shared" si="88"/>
        <v/>
      </c>
      <c r="BD39" s="12" t="str">
        <f t="shared" si="48"/>
        <v/>
      </c>
      <c r="BE39">
        <f t="shared" si="89"/>
        <v>1E-4</v>
      </c>
      <c r="BF39">
        <f t="shared" si="90"/>
        <v>2.0000000000000001E-4</v>
      </c>
      <c r="BG39">
        <f t="shared" si="91"/>
        <v>2.9999999999999997E-4</v>
      </c>
      <c r="BH39" s="3">
        <f t="shared" si="92"/>
        <v>3</v>
      </c>
      <c r="BI39" s="3">
        <f t="shared" si="93"/>
        <v>2</v>
      </c>
      <c r="BJ39" s="3">
        <f t="shared" si="94"/>
        <v>1</v>
      </c>
      <c r="BK39">
        <f t="shared" si="95"/>
        <v>3</v>
      </c>
      <c r="BL39">
        <f t="shared" si="96"/>
        <v>2</v>
      </c>
      <c r="BM39">
        <f t="shared" si="97"/>
        <v>1</v>
      </c>
    </row>
    <row r="40" spans="1:65" ht="16.5" hidden="1" customHeight="1">
      <c r="A40" s="14" t="str">
        <f>IF(Seznam!A40="","",Seznam!A40)</f>
        <v/>
      </c>
      <c r="B40" s="14" t="str">
        <f>IF(Seznam!B40="","",Seznam!B40)</f>
        <v/>
      </c>
      <c r="C40" s="38" t="str">
        <f>IF(Seznam!C40="","",Seznam!C40)</f>
        <v/>
      </c>
      <c r="D40" s="39" t="str">
        <f>IF(Seznam!D40="","",Seznam!D40)</f>
        <v/>
      </c>
      <c r="E40" s="13" t="str">
        <f>IF(Tr!B40="","",Tr!B40)</f>
        <v/>
      </c>
      <c r="F40" s="67" t="str">
        <f>IF(Tr!C40="","",Tr!C40)</f>
        <v/>
      </c>
      <c r="G40" s="67" t="str">
        <f>IF(Tr!D40="","",Tr!D40)</f>
        <v/>
      </c>
      <c r="H40" s="67" t="str">
        <f>IF(Tr!E40="","",Tr!E40)</f>
        <v/>
      </c>
      <c r="I40" s="1">
        <f>IF('1j'!B40="",0,'1j'!B40)</f>
        <v>0</v>
      </c>
      <c r="J40" s="68">
        <f>IF('1j'!C40="",0,'1j'!C40)</f>
        <v>0</v>
      </c>
      <c r="K40" s="68">
        <f>IF('1j'!D40="",0,'1j'!D40)</f>
        <v>0</v>
      </c>
      <c r="L40" s="68">
        <f>IF('1j'!E40="",0,'1j'!E40)</f>
        <v>0</v>
      </c>
      <c r="M40" s="1">
        <f>IF('2j (proA 1j)'!B40="",0,'2j (proA 1j)'!B40)</f>
        <v>0</v>
      </c>
      <c r="N40" s="68">
        <f>IF('2j (proA 1j)'!C40="",0,'2j (proA 1j)'!C40)</f>
        <v>0</v>
      </c>
      <c r="O40" s="68">
        <f>IF('2j (proA 1j)'!D40="",0,'2j (proA 1j)'!D40)</f>
        <v>0</v>
      </c>
      <c r="P40" s="68">
        <f>IF('2j (proA 1j)'!E40="",0,'2j (proA 1j)'!E40)</f>
        <v>0</v>
      </c>
      <c r="Q40" s="1">
        <f>IF('3j (proA 2j)'!B40="",0,'3j (proA 2j)'!B40)</f>
        <v>0</v>
      </c>
      <c r="R40" s="68">
        <f>IF('3j (proA 2j)'!C40="",0,'3j (proA 2j)'!C40)</f>
        <v>0</v>
      </c>
      <c r="S40" s="68">
        <f>IF('3j (proA 2j)'!D40="",0,'3j (proA 2j)'!D40)</f>
        <v>0</v>
      </c>
      <c r="T40" s="68">
        <f>IF('3j (proA 2j)'!E40="",0,'3j (proA 2j)'!E40)</f>
        <v>0</v>
      </c>
      <c r="U40" s="1" t="str">
        <f t="shared" si="58"/>
        <v/>
      </c>
      <c r="V40" s="127" t="str">
        <f t="shared" si="59"/>
        <v/>
      </c>
      <c r="W40" s="3"/>
      <c r="X40" s="3"/>
      <c r="Y40" s="3"/>
      <c r="Z40" s="52" t="str">
        <f t="shared" si="18"/>
        <v>B</v>
      </c>
      <c r="AA40" s="4">
        <f t="shared" si="60"/>
        <v>0</v>
      </c>
      <c r="AB40" s="4">
        <f t="shared" si="61"/>
        <v>0</v>
      </c>
      <c r="AC40" s="4">
        <f t="shared" si="62"/>
        <v>0</v>
      </c>
      <c r="AD40" s="4">
        <f t="shared" si="63"/>
        <v>0</v>
      </c>
      <c r="AE40" s="5">
        <f t="shared" si="64"/>
        <v>0</v>
      </c>
      <c r="AF40" s="15">
        <f t="shared" si="65"/>
        <v>0</v>
      </c>
      <c r="AG40" s="15">
        <f t="shared" si="66"/>
        <v>0</v>
      </c>
      <c r="AH40" s="15">
        <f t="shared" si="67"/>
        <v>0</v>
      </c>
      <c r="AI40" s="6">
        <f t="shared" si="68"/>
        <v>0</v>
      </c>
      <c r="AJ40" s="15">
        <f t="shared" si="69"/>
        <v>0</v>
      </c>
      <c r="AK40" s="15">
        <f t="shared" si="70"/>
        <v>0</v>
      </c>
      <c r="AL40" s="15">
        <f t="shared" si="71"/>
        <v>0</v>
      </c>
      <c r="AM40" s="7">
        <f t="shared" si="72"/>
        <v>0</v>
      </c>
      <c r="AN40" s="7">
        <f t="shared" si="73"/>
        <v>0</v>
      </c>
      <c r="AO40" s="7">
        <f t="shared" si="74"/>
        <v>0</v>
      </c>
      <c r="AP40" s="8">
        <f t="shared" si="75"/>
        <v>0</v>
      </c>
      <c r="AQ40" s="53">
        <f t="shared" si="76"/>
        <v>0</v>
      </c>
      <c r="AR40" s="54">
        <f t="shared" si="77"/>
        <v>0</v>
      </c>
      <c r="AS40" s="54">
        <f t="shared" si="78"/>
        <v>0</v>
      </c>
      <c r="AT40" s="55">
        <f t="shared" si="79"/>
        <v>0</v>
      </c>
      <c r="AU40" s="55">
        <f t="shared" si="80"/>
        <v>0</v>
      </c>
      <c r="AV40" s="55">
        <f t="shared" si="81"/>
        <v>0</v>
      </c>
      <c r="AW40" s="55">
        <f t="shared" si="82"/>
        <v>0</v>
      </c>
      <c r="AX40" s="53">
        <f t="shared" si="83"/>
        <v>0</v>
      </c>
      <c r="AY40" s="56">
        <f t="shared" si="84"/>
        <v>0</v>
      </c>
      <c r="AZ40" s="56">
        <f t="shared" si="85"/>
        <v>0</v>
      </c>
      <c r="BA40" s="56">
        <f t="shared" si="86"/>
        <v>0</v>
      </c>
      <c r="BB40" s="56">
        <f t="shared" si="87"/>
        <v>0</v>
      </c>
      <c r="BC40" s="57" t="str">
        <f t="shared" si="88"/>
        <v/>
      </c>
      <c r="BD40" s="12" t="str">
        <f t="shared" si="48"/>
        <v/>
      </c>
      <c r="BE40">
        <f t="shared" si="89"/>
        <v>1E-4</v>
      </c>
      <c r="BF40">
        <f t="shared" si="90"/>
        <v>2.0000000000000001E-4</v>
      </c>
      <c r="BG40">
        <f t="shared" si="91"/>
        <v>2.9999999999999997E-4</v>
      </c>
      <c r="BH40" s="3">
        <f t="shared" si="92"/>
        <v>3</v>
      </c>
      <c r="BI40" s="3">
        <f t="shared" si="93"/>
        <v>2</v>
      </c>
      <c r="BJ40" s="3">
        <f t="shared" si="94"/>
        <v>1</v>
      </c>
      <c r="BK40">
        <f t="shared" si="95"/>
        <v>3</v>
      </c>
      <c r="BL40">
        <f t="shared" si="96"/>
        <v>2</v>
      </c>
      <c r="BM40">
        <f t="shared" si="97"/>
        <v>1</v>
      </c>
    </row>
  </sheetData>
  <autoFilter ref="A4:A40">
    <filterColumn colId="0">
      <customFilters>
        <customFilter operator="notEqual" val=" "/>
      </customFilters>
    </filterColumn>
  </autoFilter>
  <mergeCells count="17">
    <mergeCell ref="R5:T5"/>
    <mergeCell ref="M4:P4"/>
    <mergeCell ref="U3:V3"/>
    <mergeCell ref="B3:T3"/>
    <mergeCell ref="V4:V5"/>
    <mergeCell ref="B1:U1"/>
    <mergeCell ref="B2:U2"/>
    <mergeCell ref="B4:B5"/>
    <mergeCell ref="C4:C5"/>
    <mergeCell ref="D4:D5"/>
    <mergeCell ref="E4:H4"/>
    <mergeCell ref="I4:L4"/>
    <mergeCell ref="Q4:T4"/>
    <mergeCell ref="U4:U5"/>
    <mergeCell ref="F5:H5"/>
    <mergeCell ref="J5:L5"/>
    <mergeCell ref="N5:P5"/>
  </mergeCells>
  <conditionalFormatting sqref="Q6">
    <cfRule type="cellIs" dxfId="153" priority="57" operator="equal">
      <formula>0</formula>
    </cfRule>
    <cfRule type="expression" dxfId="152" priority="100" stopIfTrue="1">
      <formula>BM6=1</formula>
    </cfRule>
  </conditionalFormatting>
  <conditionalFormatting sqref="I6">
    <cfRule type="cellIs" dxfId="151" priority="59" operator="equal">
      <formula>0</formula>
    </cfRule>
    <cfRule type="expression" dxfId="150" priority="89" stopIfTrue="1">
      <formula>IF(Q6=0,"",BK6=1)</formula>
    </cfRule>
  </conditionalFormatting>
  <conditionalFormatting sqref="N6:P6">
    <cfRule type="cellIs" dxfId="149" priority="86" operator="equal">
      <formula>0</formula>
    </cfRule>
  </conditionalFormatting>
  <conditionalFormatting sqref="J6:L6">
    <cfRule type="cellIs" dxfId="148" priority="85" operator="equal">
      <formula>0</formula>
    </cfRule>
  </conditionalFormatting>
  <conditionalFormatting sqref="R6:T6">
    <cfRule type="cellIs" dxfId="147" priority="84" operator="equal">
      <formula>0</formula>
    </cfRule>
  </conditionalFormatting>
  <conditionalFormatting sqref="M6">
    <cfRule type="cellIs" dxfId="146" priority="46" operator="equal">
      <formula>0</formula>
    </cfRule>
    <cfRule type="expression" dxfId="145" priority="47" stopIfTrue="1">
      <formula>IF(Q6=0,"",BL6=1)</formula>
    </cfRule>
  </conditionalFormatting>
  <conditionalFormatting sqref="Q7:Q30">
    <cfRule type="cellIs" dxfId="144" priority="12" operator="equal">
      <formula>0</formula>
    </cfRule>
    <cfRule type="expression" dxfId="143" priority="18" stopIfTrue="1">
      <formula>BM7=1</formula>
    </cfRule>
  </conditionalFormatting>
  <conditionalFormatting sqref="I7:I30">
    <cfRule type="cellIs" dxfId="142" priority="13" operator="equal">
      <formula>0</formula>
    </cfRule>
    <cfRule type="expression" dxfId="141" priority="17" stopIfTrue="1">
      <formula>IF(Q7=0,"",BK7=1)</formula>
    </cfRule>
  </conditionalFormatting>
  <conditionalFormatting sqref="N7:P30">
    <cfRule type="cellIs" dxfId="140" priority="16" operator="equal">
      <formula>0</formula>
    </cfRule>
  </conditionalFormatting>
  <conditionalFormatting sqref="J7:L30">
    <cfRule type="cellIs" dxfId="139" priority="15" operator="equal">
      <formula>0</formula>
    </cfRule>
  </conditionalFormatting>
  <conditionalFormatting sqref="R7:T30">
    <cfRule type="cellIs" dxfId="138" priority="14" operator="equal">
      <formula>0</formula>
    </cfRule>
  </conditionalFormatting>
  <conditionalFormatting sqref="M7:M30">
    <cfRule type="cellIs" dxfId="137" priority="10" operator="equal">
      <formula>0</formula>
    </cfRule>
    <cfRule type="expression" dxfId="136" priority="11" stopIfTrue="1">
      <formula>IF(Q7=0,"",BL7=1)</formula>
    </cfRule>
  </conditionalFormatting>
  <conditionalFormatting sqref="Q31:Q40">
    <cfRule type="cellIs" dxfId="135" priority="8" operator="equal">
      <formula>0</formula>
    </cfRule>
    <cfRule type="expression" dxfId="134" priority="9" stopIfTrue="1">
      <formula>BM31=1</formula>
    </cfRule>
  </conditionalFormatting>
  <conditionalFormatting sqref="I31:I40">
    <cfRule type="cellIs" dxfId="133" priority="6" operator="equal">
      <formula>0</formula>
    </cfRule>
    <cfRule type="expression" dxfId="132" priority="7" stopIfTrue="1">
      <formula>IF(Q31=0,"",BK31=1)</formula>
    </cfRule>
  </conditionalFormatting>
  <conditionalFormatting sqref="N31:P40">
    <cfRule type="cellIs" dxfId="131" priority="5" operator="equal">
      <formula>0</formula>
    </cfRule>
  </conditionalFormatting>
  <conditionalFormatting sqref="J31:L40">
    <cfRule type="cellIs" dxfId="130" priority="4" operator="equal">
      <formula>0</formula>
    </cfRule>
  </conditionalFormatting>
  <conditionalFormatting sqref="R31:T40">
    <cfRule type="cellIs" dxfId="129" priority="3" operator="equal">
      <formula>0</formula>
    </cfRule>
  </conditionalFormatting>
  <conditionalFormatting sqref="M31:M40">
    <cfRule type="cellIs" dxfId="128" priority="1" operator="equal">
      <formula>0</formula>
    </cfRule>
    <cfRule type="expression" dxfId="127" priority="2" stopIfTrue="1">
      <formula>IF(Q31=0,"",BL31=1)</formula>
    </cfRule>
  </conditionalFormatting>
  <printOptions horizontalCentered="1"/>
  <pageMargins left="0.39370078740157483" right="0.39370078740157483" top="0.39370078740157483" bottom="0.78740157480314965" header="0.19685039370078741" footer="0.19685039370078741"/>
  <pageSetup paperSize="9" orientation="landscape" r:id="rId1"/>
  <headerFooter alignWithMargins="0">
    <oddFooter>&amp;LTechnický komisař: . . . . . . . . . .&amp;CČas tisku: &amp;T                    &amp;K00+000.&amp;K01+000Sportovní komisař: . . . . . . . . . .&amp;RŘeditel závodu: . . . . . . . . . . . . 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BM30"/>
  <sheetViews>
    <sheetView tabSelected="1" workbookViewId="0">
      <selection activeCell="B1" sqref="B1:V3"/>
    </sheetView>
  </sheetViews>
  <sheetFormatPr defaultRowHeight="15"/>
  <cols>
    <col min="1" max="1" width="4.5703125" customWidth="1"/>
    <col min="2" max="2" width="21.7109375" customWidth="1"/>
    <col min="3" max="3" width="21.7109375" style="40" customWidth="1"/>
    <col min="4" max="4" width="4" style="41" customWidth="1"/>
    <col min="5" max="5" width="7.42578125" customWidth="1"/>
    <col min="6" max="8" width="3.7109375" customWidth="1"/>
    <col min="9" max="9" width="7.42578125" customWidth="1"/>
    <col min="10" max="12" width="3.7109375" customWidth="1"/>
    <col min="13" max="13" width="7.42578125" customWidth="1"/>
    <col min="14" max="16" width="3.7109375" customWidth="1"/>
    <col min="17" max="17" width="7.42578125" customWidth="1"/>
    <col min="18" max="20" width="3.7109375" customWidth="1"/>
    <col min="21" max="21" width="8" customWidth="1"/>
    <col min="22" max="25" width="4.5703125" customWidth="1"/>
    <col min="26" max="26" width="3.7109375" hidden="1" customWidth="1"/>
    <col min="27" max="53" width="0.28515625" hidden="1" customWidth="1"/>
    <col min="54" max="65" width="0" hidden="1" customWidth="1"/>
  </cols>
  <sheetData>
    <row r="1" spans="1:65" ht="22.5" customHeight="1">
      <c r="B1" s="136" t="str">
        <f>ABC!B1</f>
        <v>Název závodu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</row>
    <row r="2" spans="1:65" ht="22.5" customHeight="1">
      <c r="B2" s="136" t="str">
        <f>ABC!B2</f>
        <v>Místo  -  datum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</row>
    <row r="3" spans="1:65" ht="22.5" customHeight="1">
      <c r="B3" s="141" t="s">
        <v>103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 t="str">
        <f>ABC!H17</f>
        <v>B</v>
      </c>
      <c r="V3" s="141"/>
    </row>
    <row r="4" spans="1:65" ht="22.5" customHeight="1">
      <c r="A4" s="10" t="s">
        <v>1</v>
      </c>
      <c r="B4" s="140" t="s">
        <v>2</v>
      </c>
      <c r="C4" s="140" t="s">
        <v>3</v>
      </c>
      <c r="D4" s="144" t="s">
        <v>4</v>
      </c>
      <c r="E4" s="140" t="s">
        <v>5</v>
      </c>
      <c r="F4" s="140"/>
      <c r="G4" s="140"/>
      <c r="H4" s="140"/>
      <c r="I4" s="140" t="str">
        <f>IF(U3="A","","1. závodní jízda")</f>
        <v>1. závodní jízda</v>
      </c>
      <c r="J4" s="140"/>
      <c r="K4" s="140"/>
      <c r="L4" s="140"/>
      <c r="M4" s="140" t="str">
        <f>IF(U3="A","1. závodní jízda","2. závodní jízda")</f>
        <v>2. závodní jízda</v>
      </c>
      <c r="N4" s="140"/>
      <c r="O4" s="140"/>
      <c r="P4" s="140"/>
      <c r="Q4" s="140" t="str">
        <f>IF(U3="A","2. závodní jízda","3. závodní jízda")</f>
        <v>3. závodní jízda</v>
      </c>
      <c r="R4" s="140"/>
      <c r="S4" s="140"/>
      <c r="T4" s="140"/>
      <c r="U4" s="145" t="s">
        <v>6</v>
      </c>
      <c r="V4" s="142" t="s">
        <v>7</v>
      </c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>
        <v>1</v>
      </c>
      <c r="AN4" s="36">
        <v>2</v>
      </c>
      <c r="AO4" s="36">
        <v>3</v>
      </c>
      <c r="AP4" s="58" t="s">
        <v>114</v>
      </c>
      <c r="AQ4" s="58" t="s">
        <v>115</v>
      </c>
      <c r="AR4" s="58" t="s">
        <v>116</v>
      </c>
      <c r="AS4" s="58" t="s">
        <v>117</v>
      </c>
      <c r="AT4" s="58" t="s">
        <v>118</v>
      </c>
      <c r="AU4" s="58" t="s">
        <v>119</v>
      </c>
      <c r="AV4" s="59" t="s">
        <v>120</v>
      </c>
      <c r="AW4" s="59" t="s">
        <v>121</v>
      </c>
      <c r="AX4" s="58" t="s">
        <v>122</v>
      </c>
      <c r="AY4" s="60" t="s">
        <v>123</v>
      </c>
      <c r="AZ4" s="60" t="s">
        <v>124</v>
      </c>
      <c r="BA4" s="60" t="s">
        <v>125</v>
      </c>
      <c r="BB4" s="60" t="s">
        <v>126</v>
      </c>
      <c r="BC4" s="58"/>
      <c r="BD4" s="36"/>
      <c r="BE4" s="63" t="str">
        <f>IF(AJ4=0,"",IF(BD4&gt;1000,"D",RANK($BC4,$BC$6:$BC$30,1)))</f>
        <v/>
      </c>
      <c r="BK4" t="s">
        <v>128</v>
      </c>
      <c r="BL4" t="s">
        <v>129</v>
      </c>
      <c r="BM4" t="s">
        <v>130</v>
      </c>
    </row>
    <row r="5" spans="1:65" ht="16.5" customHeight="1">
      <c r="A5" s="11" t="s">
        <v>8</v>
      </c>
      <c r="B5" s="140"/>
      <c r="C5" s="140"/>
      <c r="D5" s="144"/>
      <c r="E5" s="2" t="s">
        <v>9</v>
      </c>
      <c r="F5" s="146" t="s">
        <v>10</v>
      </c>
      <c r="G5" s="146"/>
      <c r="H5" s="146"/>
      <c r="I5" s="69" t="str">
        <f>IF(U3="A","","čas")</f>
        <v>čas</v>
      </c>
      <c r="J5" s="146" t="str">
        <f>IF(U3="A","","tr. body")</f>
        <v>tr. body</v>
      </c>
      <c r="K5" s="146"/>
      <c r="L5" s="146"/>
      <c r="M5" s="69" t="s">
        <v>9</v>
      </c>
      <c r="N5" s="146" t="s">
        <v>10</v>
      </c>
      <c r="O5" s="146"/>
      <c r="P5" s="146"/>
      <c r="Q5" s="69" t="s">
        <v>9</v>
      </c>
      <c r="R5" s="146" t="s">
        <v>10</v>
      </c>
      <c r="S5" s="146"/>
      <c r="T5" s="146"/>
      <c r="U5" s="145"/>
      <c r="V5" s="143"/>
      <c r="Z5" s="49" t="str">
        <f>U3</f>
        <v>B</v>
      </c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6"/>
      <c r="AQ5" s="46"/>
      <c r="AR5" s="46"/>
      <c r="AS5" s="46"/>
      <c r="AT5" s="46"/>
      <c r="AU5" s="46"/>
      <c r="AV5" s="50"/>
      <c r="AW5" s="50"/>
      <c r="AX5" s="46"/>
      <c r="AY5" s="51"/>
      <c r="AZ5" s="51"/>
      <c r="BA5" s="51"/>
      <c r="BB5" s="51"/>
      <c r="BC5" s="45"/>
      <c r="BD5" s="45"/>
      <c r="BE5" s="64"/>
      <c r="BF5" s="64"/>
      <c r="BG5" s="64"/>
      <c r="BH5" s="64"/>
      <c r="BI5" s="64"/>
      <c r="BJ5" s="64"/>
      <c r="BK5" s="66"/>
      <c r="BL5" s="66"/>
      <c r="BM5" s="66"/>
    </row>
    <row r="6" spans="1:65" ht="16.5" customHeight="1">
      <c r="A6" s="14">
        <f>IF(Seznam!F6="","",Seznam!F6)</f>
        <v>238</v>
      </c>
      <c r="B6" s="14" t="str">
        <f>IF(Seznam!G6="","",Seznam!G6)</f>
        <v>Lajner Matěj</v>
      </c>
      <c r="C6" s="38" t="str">
        <f>IF(Seznam!H6="","",Seznam!H6)</f>
        <v>ÚAMK - AMK Škoda</v>
      </c>
      <c r="D6" s="39" t="str">
        <f>IF(Seznam!I6="","",Seznam!I6)</f>
        <v>StČ</v>
      </c>
      <c r="E6" s="13">
        <f>IF(Tr!H6="","",Tr!H6)</f>
        <v>75.84</v>
      </c>
      <c r="F6" s="67" t="str">
        <f>IF(Tr!I6="","",Tr!I6)</f>
        <v/>
      </c>
      <c r="G6" s="67" t="str">
        <f>IF(Tr!J6="","",Tr!J6)</f>
        <v/>
      </c>
      <c r="H6" s="67" t="str">
        <f>IF(Tr!K6="","",Tr!K6)</f>
        <v/>
      </c>
      <c r="I6" s="1">
        <f>IF('1j'!H6="",0,'1j'!H6)</f>
        <v>72.41</v>
      </c>
      <c r="J6" s="68">
        <f>IF('1j'!I6="",0,'1j'!I6)</f>
        <v>0</v>
      </c>
      <c r="K6" s="68">
        <f>IF('1j'!J6="",0,'1j'!J6)</f>
        <v>4</v>
      </c>
      <c r="L6" s="68">
        <f>IF('1j'!K6="",0,'1j'!K6)</f>
        <v>0</v>
      </c>
      <c r="M6" s="1">
        <f>IF('2j (proA 1j)'!H6="",0,'2j (proA 1j)'!H6)</f>
        <v>70.650000000000006</v>
      </c>
      <c r="N6" s="68">
        <f>IF('2j (proA 1j)'!I6="",0,'2j (proA 1j)'!I6)</f>
        <v>0</v>
      </c>
      <c r="O6" s="68">
        <f>IF('2j (proA 1j)'!J6="",0,'2j (proA 1j)'!J6)</f>
        <v>0</v>
      </c>
      <c r="P6" s="68">
        <f>IF('2j (proA 1j)'!K6="",0,'2j (proA 1j)'!K6)</f>
        <v>0</v>
      </c>
      <c r="Q6" s="1">
        <f>IF('3j (proA 2j)'!H6="",0,'3j (proA 2j)'!H6)</f>
        <v>67.680000000000007</v>
      </c>
      <c r="R6" s="68">
        <f>IF('3j (proA 2j)'!I6="",0,'3j (proA 2j)'!I6)</f>
        <v>0</v>
      </c>
      <c r="S6" s="68">
        <f>IF('3j (proA 2j)'!J6="",0,'3j (proA 2j)'!J6)</f>
        <v>2</v>
      </c>
      <c r="T6" s="68">
        <f>IF('3j (proA 2j)'!K6="",0,'3j (proA 2j)'!K6)</f>
        <v>0</v>
      </c>
      <c r="U6" s="1">
        <f>BC6</f>
        <v>140.33007641</v>
      </c>
      <c r="V6" s="21">
        <f>BD6</f>
        <v>10</v>
      </c>
      <c r="W6" s="3"/>
      <c r="X6" s="3"/>
      <c r="Y6" s="3"/>
      <c r="Z6" s="52" t="str">
        <f>Z5</f>
        <v>B</v>
      </c>
      <c r="AA6" s="4">
        <f t="shared" ref="AA6:AL27" si="0">IF(I6="D",1000,I6)</f>
        <v>72.41</v>
      </c>
      <c r="AB6" s="4">
        <f t="shared" si="0"/>
        <v>0</v>
      </c>
      <c r="AC6" s="4">
        <f t="shared" si="0"/>
        <v>4</v>
      </c>
      <c r="AD6" s="4">
        <f t="shared" si="0"/>
        <v>0</v>
      </c>
      <c r="AE6" s="5">
        <f t="shared" si="0"/>
        <v>70.650000000000006</v>
      </c>
      <c r="AF6" s="15">
        <f t="shared" si="0"/>
        <v>0</v>
      </c>
      <c r="AG6" s="15">
        <f t="shared" si="0"/>
        <v>0</v>
      </c>
      <c r="AH6" s="15">
        <f t="shared" si="0"/>
        <v>0</v>
      </c>
      <c r="AI6" s="6">
        <f t="shared" si="0"/>
        <v>67.680000000000007</v>
      </c>
      <c r="AJ6" s="15">
        <f t="shared" si="0"/>
        <v>0</v>
      </c>
      <c r="AK6" s="15">
        <f t="shared" si="0"/>
        <v>2</v>
      </c>
      <c r="AL6" s="15">
        <f t="shared" si="0"/>
        <v>0</v>
      </c>
      <c r="AM6" s="7">
        <f t="shared" ref="AM6:AM30" si="1">AA6+AB6+AC6+AD6</f>
        <v>76.41</v>
      </c>
      <c r="AN6" s="7">
        <f t="shared" ref="AN6:AN30" si="2">AE6+AF6+AG6+AH6</f>
        <v>70.650000000000006</v>
      </c>
      <c r="AO6" s="7">
        <f t="shared" ref="AO6:AO30" si="3">AI6+AJ6+AK6+AL6</f>
        <v>69.680000000000007</v>
      </c>
      <c r="AP6" s="8">
        <f>MIN(AM6:AO6)</f>
        <v>69.680000000000007</v>
      </c>
      <c r="AQ6" s="53">
        <f>MAX(AM6:AO6)</f>
        <v>76.41</v>
      </c>
      <c r="AR6" s="54">
        <f>MIN(AN6:AO6)</f>
        <v>69.680000000000007</v>
      </c>
      <c r="AS6" s="54">
        <f>MAX(AN6:AO6)/1000000</f>
        <v>7.065000000000001E-5</v>
      </c>
      <c r="AT6" s="55">
        <f>((AM6+AN6+AO6)-(AP6+AQ6))/1000000</f>
        <v>7.065000000000001E-5</v>
      </c>
      <c r="AU6" s="55">
        <f>MAX(AM6:AO6)/1000000</f>
        <v>7.6409999999999995E-5</v>
      </c>
      <c r="AV6" s="55">
        <f>MAX(AM6:AO6)/1000000000000</f>
        <v>7.6409999999999998E-11</v>
      </c>
      <c r="AW6" s="55">
        <f>MIN(AM6:AO6)/10000000000</f>
        <v>6.9680000000000008E-9</v>
      </c>
      <c r="AX6" s="53">
        <f>(AB6+AC6+AD6+AF6+AG6+AH6+AJ6+AK6+AL6)/1000000</f>
        <v>6.0000000000000002E-6</v>
      </c>
      <c r="AY6" s="56">
        <f>AR6+AS6</f>
        <v>69.680070650000005</v>
      </c>
      <c r="AZ6" s="56">
        <f>AP6+AT6+AV6</f>
        <v>69.680070650076416</v>
      </c>
      <c r="BA6" s="56">
        <f>AM6+AN6+AO6-AQ6+AU6</f>
        <v>140.33007641</v>
      </c>
      <c r="BB6" s="56">
        <f>AM6+AN6+AO6+AX6+AW6</f>
        <v>216.74000600696803</v>
      </c>
      <c r="BC6" s="57">
        <f>IF(AI6=0,"",IF(Z6="A",AY6,IF(Z6="Super A",AZ6,IF(Z6="B",BA6,IF(Z6="C",BB6,"")))))</f>
        <v>140.33007641</v>
      </c>
      <c r="BD6" s="12">
        <f>IF(AI6=0,"",IF(BC6&gt;1000,"D",RANK($BC6,$BC$6:$BC$30,1)))</f>
        <v>10</v>
      </c>
      <c r="BE6">
        <f>AM6+0.0001</f>
        <v>76.4101</v>
      </c>
      <c r="BF6">
        <f>AN6+0.0002</f>
        <v>70.650200000000012</v>
      </c>
      <c r="BG6">
        <f>AO6+0.0003</f>
        <v>69.680300000000003</v>
      </c>
      <c r="BH6" s="3">
        <f>RANK(BE6,$BE6:$BG6)</f>
        <v>1</v>
      </c>
      <c r="BI6" s="3">
        <f t="shared" ref="BI6:BJ21" si="4">RANK(BF6,$BE6:$BG6)</f>
        <v>2</v>
      </c>
      <c r="BJ6" s="3">
        <f t="shared" si="4"/>
        <v>3</v>
      </c>
      <c r="BK6">
        <f>ROUND(IF(Z6="A",BH6,IF(Z6="Super A",BH6/2,IF(Z6="B",BH6,IF(Z6="C",0,"")))),0)</f>
        <v>1</v>
      </c>
      <c r="BL6">
        <f>ROUND(IF(Z6="A",BI6,IF(Z6="Super A",BI6/2,IF(Z6="B",BI6,IF(Z6="C",0,"")))),0)</f>
        <v>2</v>
      </c>
      <c r="BM6">
        <f>ROUND(IF(Z6="A",BJ6,IF(Z6="Super A",BJ6/2,IF(Z6="B",BJ6,IF(Z6="C",0,"")))),0)</f>
        <v>3</v>
      </c>
    </row>
    <row r="7" spans="1:65" ht="16.5" customHeight="1">
      <c r="A7" s="14">
        <f>IF(Seznam!F7="","",Seznam!F7)</f>
        <v>225</v>
      </c>
      <c r="B7" s="14" t="str">
        <f>IF(Seznam!G7="","",Seznam!G7)</f>
        <v>KADLECOVÁ Sandra</v>
      </c>
      <c r="C7" s="38" t="str">
        <f>IF(Seznam!H7="","",Seznam!H7)</f>
        <v>Racing Art Vamberk</v>
      </c>
      <c r="D7" s="39" t="str">
        <f>IF(Seznam!I7="","",Seznam!I7)</f>
        <v>VČ</v>
      </c>
      <c r="E7" s="13">
        <f>IF(Tr!H7="","",Tr!H7)</f>
        <v>73.400000000000006</v>
      </c>
      <c r="F7" s="67" t="str">
        <f>IF(Tr!I7="","",Tr!I7)</f>
        <v/>
      </c>
      <c r="G7" s="67" t="str">
        <f>IF(Tr!J7="","",Tr!J7)</f>
        <v/>
      </c>
      <c r="H7" s="67" t="str">
        <f>IF(Tr!K7="","",Tr!K7)</f>
        <v/>
      </c>
      <c r="I7" s="1">
        <f>IF('1j'!H7="",0,'1j'!H7)</f>
        <v>72.55</v>
      </c>
      <c r="J7" s="68">
        <f>IF('1j'!I7="",0,'1j'!I7)</f>
        <v>0</v>
      </c>
      <c r="K7" s="68">
        <f>IF('1j'!J7="",0,'1j'!J7)</f>
        <v>0</v>
      </c>
      <c r="L7" s="68">
        <f>IF('1j'!K7="",0,'1j'!K7)</f>
        <v>0</v>
      </c>
      <c r="M7" s="1">
        <f>IF('2j (proA 1j)'!H7="",0,'2j (proA 1j)'!H7)</f>
        <v>71.39</v>
      </c>
      <c r="N7" s="68">
        <f>IF('2j (proA 1j)'!I7="",0,'2j (proA 1j)'!I7)</f>
        <v>0</v>
      </c>
      <c r="O7" s="68">
        <f>IF('2j (proA 1j)'!J7="",0,'2j (proA 1j)'!J7)</f>
        <v>0</v>
      </c>
      <c r="P7" s="68">
        <f>IF('2j (proA 1j)'!K7="",0,'2j (proA 1j)'!K7)</f>
        <v>0</v>
      </c>
      <c r="Q7" s="1">
        <f>IF('3j (proA 2j)'!H7="",0,'3j (proA 2j)'!H7)</f>
        <v>69.75</v>
      </c>
      <c r="R7" s="68">
        <f>IF('3j (proA 2j)'!I7="",0,'3j (proA 2j)'!I7)</f>
        <v>0</v>
      </c>
      <c r="S7" s="68">
        <f>IF('3j (proA 2j)'!J7="",0,'3j (proA 2j)'!J7)</f>
        <v>0</v>
      </c>
      <c r="T7" s="68">
        <f>IF('3j (proA 2j)'!K7="",0,'3j (proA 2j)'!K7)</f>
        <v>0</v>
      </c>
      <c r="U7" s="1">
        <f t="shared" ref="U7:U30" si="5">BC7</f>
        <v>141.14007254999999</v>
      </c>
      <c r="V7" s="65">
        <f t="shared" ref="V7:V30" si="6">BD7</f>
        <v>11</v>
      </c>
      <c r="W7" s="3"/>
      <c r="X7" s="3"/>
      <c r="Y7" s="3"/>
      <c r="Z7" s="52" t="str">
        <f t="shared" ref="Z7:Z30" si="7">Z6</f>
        <v>B</v>
      </c>
      <c r="AA7" s="4">
        <f t="shared" si="0"/>
        <v>72.55</v>
      </c>
      <c r="AB7" s="4">
        <f t="shared" si="0"/>
        <v>0</v>
      </c>
      <c r="AC7" s="4">
        <f t="shared" si="0"/>
        <v>0</v>
      </c>
      <c r="AD7" s="4">
        <f t="shared" si="0"/>
        <v>0</v>
      </c>
      <c r="AE7" s="5">
        <f t="shared" si="0"/>
        <v>71.39</v>
      </c>
      <c r="AF7" s="15">
        <f t="shared" si="0"/>
        <v>0</v>
      </c>
      <c r="AG7" s="15">
        <f t="shared" si="0"/>
        <v>0</v>
      </c>
      <c r="AH7" s="15">
        <f t="shared" si="0"/>
        <v>0</v>
      </c>
      <c r="AI7" s="6">
        <f t="shared" si="0"/>
        <v>69.75</v>
      </c>
      <c r="AJ7" s="15">
        <f t="shared" si="0"/>
        <v>0</v>
      </c>
      <c r="AK7" s="15">
        <f t="shared" si="0"/>
        <v>0</v>
      </c>
      <c r="AL7" s="15">
        <f t="shared" si="0"/>
        <v>0</v>
      </c>
      <c r="AM7" s="7">
        <f t="shared" si="1"/>
        <v>72.55</v>
      </c>
      <c r="AN7" s="7">
        <f t="shared" si="2"/>
        <v>71.39</v>
      </c>
      <c r="AO7" s="7">
        <f t="shared" si="3"/>
        <v>69.75</v>
      </c>
      <c r="AP7" s="8">
        <f t="shared" ref="AP7:AP30" si="8">MIN(AM7:AO7)</f>
        <v>69.75</v>
      </c>
      <c r="AQ7" s="53">
        <f t="shared" ref="AQ7:AQ30" si="9">MAX(AM7:AO7)</f>
        <v>72.55</v>
      </c>
      <c r="AR7" s="54">
        <f t="shared" ref="AR7:AR30" si="10">MIN(AN7:AO7)</f>
        <v>69.75</v>
      </c>
      <c r="AS7" s="54">
        <f t="shared" ref="AS7:AS30" si="11">MAX(AN7:AO7)/1000000</f>
        <v>7.1390000000000006E-5</v>
      </c>
      <c r="AT7" s="55">
        <f t="shared" ref="AT7:AT30" si="12">((AM7+AN7+AO7)-(AP7+AQ7))/1000000</f>
        <v>7.1389999999999992E-5</v>
      </c>
      <c r="AU7" s="55">
        <f t="shared" ref="AU7:AU30" si="13">MAX(AM7:AO7)/1000000</f>
        <v>7.2550000000000002E-5</v>
      </c>
      <c r="AV7" s="55">
        <f t="shared" ref="AV7:AV30" si="14">MAX(AM7:AO7)/1000000000000</f>
        <v>7.2549999999999998E-11</v>
      </c>
      <c r="AW7" s="55">
        <f t="shared" ref="AW7:AW30" si="15">MIN(AM7:AO7)/10000000000</f>
        <v>6.9749999999999996E-9</v>
      </c>
      <c r="AX7" s="53">
        <f t="shared" ref="AX7:AX30" si="16">(AB7+AC7+AD7+AF7+AG7+AH7+AJ7+AK7+AL7)/1000000</f>
        <v>0</v>
      </c>
      <c r="AY7" s="56">
        <f t="shared" ref="AY7:AY30" si="17">AR7+AS7</f>
        <v>69.750071390000002</v>
      </c>
      <c r="AZ7" s="56">
        <f t="shared" ref="AZ7:AZ30" si="18">AP7+AT7+AV7</f>
        <v>69.750071390072549</v>
      </c>
      <c r="BA7" s="56">
        <f t="shared" ref="BA7:BA30" si="19">AM7+AN7+AO7-AQ7+AU7</f>
        <v>141.14007254999999</v>
      </c>
      <c r="BB7" s="56">
        <f t="shared" ref="BB7:BB30" si="20">AM7+AN7+AO7+AX7+AW7</f>
        <v>213.690000006975</v>
      </c>
      <c r="BC7" s="57">
        <f t="shared" ref="BC7:BC30" si="21">IF(AI7=0,"",IF(Z7="A",AY7,IF(Z7="Super A",AZ7,IF(Z7="B",BA7,IF(Z7="C",BB7,"")))))</f>
        <v>141.14007254999999</v>
      </c>
      <c r="BD7" s="12">
        <f t="shared" ref="BD7:BD30" si="22">IF(AI7=0,"",IF(BC7&gt;1000,"D",RANK($BC7,$BC$6:$BC$30,1)))</f>
        <v>11</v>
      </c>
      <c r="BE7">
        <f t="shared" ref="BE7:BE30" si="23">AM7+0.0001</f>
        <v>72.5501</v>
      </c>
      <c r="BF7">
        <f t="shared" ref="BF7:BF30" si="24">AN7+0.0002</f>
        <v>71.390200000000007</v>
      </c>
      <c r="BG7">
        <f t="shared" ref="BG7:BG30" si="25">AO7+0.0003</f>
        <v>69.750299999999996</v>
      </c>
      <c r="BH7" s="3">
        <f t="shared" ref="BH7:BJ30" si="26">RANK(BE7,$BE7:$BG7)</f>
        <v>1</v>
      </c>
      <c r="BI7" s="3">
        <f t="shared" si="4"/>
        <v>2</v>
      </c>
      <c r="BJ7" s="3">
        <f t="shared" si="4"/>
        <v>3</v>
      </c>
      <c r="BK7">
        <f t="shared" ref="BK7:BK30" si="27">ROUND(IF(Z7="A",BH7,IF(Z7="Super A",BH7/2,IF(Z7="B",BH7,IF(Z7="C",0,"")))),0)</f>
        <v>1</v>
      </c>
      <c r="BL7">
        <f t="shared" ref="BL7:BL30" si="28">ROUND(IF(Z7="A",BI7,IF(Z7="Super A",BI7/2,IF(Z7="B",BI7,IF(Z7="C",0,"")))),0)</f>
        <v>2</v>
      </c>
      <c r="BM7">
        <f t="shared" ref="BM7:BM30" si="29">ROUND(IF(Z7="A",BJ7,IF(Z7="Super A",BJ7/2,IF(Z7="B",BJ7,IF(Z7="C",0,"")))),0)</f>
        <v>3</v>
      </c>
    </row>
    <row r="8" spans="1:65" ht="16.5" customHeight="1">
      <c r="A8" s="14">
        <f>IF(Seznam!F8="","",Seznam!F8)</f>
        <v>223</v>
      </c>
      <c r="B8" s="14" t="str">
        <f>IF(Seznam!G8="","",Seznam!G8)</f>
        <v>BOHAČÍK Tomáš</v>
      </c>
      <c r="C8" s="38" t="str">
        <f>IF(Seznam!H8="","",Seznam!H8)</f>
        <v>MK Hlubočky v AČR</v>
      </c>
      <c r="D8" s="39" t="str">
        <f>IF(Seznam!I8="","",Seznam!I8)</f>
        <v>JM</v>
      </c>
      <c r="E8" s="13">
        <f>IF(Tr!H8="","",Tr!H8)</f>
        <v>63.41</v>
      </c>
      <c r="F8" s="67" t="str">
        <f>IF(Tr!I8="","",Tr!I8)</f>
        <v/>
      </c>
      <c r="G8" s="67" t="str">
        <f>IF(Tr!J8="","",Tr!J8)</f>
        <v/>
      </c>
      <c r="H8" s="67" t="str">
        <f>IF(Tr!K8="","",Tr!K8)</f>
        <v/>
      </c>
      <c r="I8" s="1">
        <f>IF('1j'!H8="",0,'1j'!H8)</f>
        <v>63.41</v>
      </c>
      <c r="J8" s="68">
        <f>IF('1j'!I8="",0,'1j'!I8)</f>
        <v>0</v>
      </c>
      <c r="K8" s="68">
        <f>IF('1j'!J8="",0,'1j'!J8)</f>
        <v>0</v>
      </c>
      <c r="L8" s="68">
        <f>IF('1j'!K8="",0,'1j'!K8)</f>
        <v>0</v>
      </c>
      <c r="M8" s="1">
        <f>IF('2j (proA 1j)'!H8="",0,'2j (proA 1j)'!H8)</f>
        <v>60.27</v>
      </c>
      <c r="N8" s="68">
        <f>IF('2j (proA 1j)'!I8="",0,'2j (proA 1j)'!I8)</f>
        <v>0</v>
      </c>
      <c r="O8" s="68">
        <f>IF('2j (proA 1j)'!J8="",0,'2j (proA 1j)'!J8)</f>
        <v>0</v>
      </c>
      <c r="P8" s="68">
        <f>IF('2j (proA 1j)'!K8="",0,'2j (proA 1j)'!K8)</f>
        <v>0</v>
      </c>
      <c r="Q8" s="1">
        <f>IF('3j (proA 2j)'!H8="",0,'3j (proA 2j)'!H8)</f>
        <v>60.42</v>
      </c>
      <c r="R8" s="68">
        <f>IF('3j (proA 2j)'!I8="",0,'3j (proA 2j)'!I8)</f>
        <v>0</v>
      </c>
      <c r="S8" s="68">
        <f>IF('3j (proA 2j)'!J8="",0,'3j (proA 2j)'!J8)</f>
        <v>0</v>
      </c>
      <c r="T8" s="68">
        <f>IF('3j (proA 2j)'!K8="",0,'3j (proA 2j)'!K8)</f>
        <v>0</v>
      </c>
      <c r="U8" s="1">
        <f t="shared" si="5"/>
        <v>120.69006341000002</v>
      </c>
      <c r="V8" s="65">
        <f t="shared" si="6"/>
        <v>2</v>
      </c>
      <c r="W8" s="3"/>
      <c r="X8" s="3"/>
      <c r="Y8" s="3"/>
      <c r="Z8" s="52" t="str">
        <f t="shared" si="7"/>
        <v>B</v>
      </c>
      <c r="AA8" s="4">
        <f t="shared" si="0"/>
        <v>63.41</v>
      </c>
      <c r="AB8" s="4">
        <f t="shared" si="0"/>
        <v>0</v>
      </c>
      <c r="AC8" s="4">
        <f t="shared" si="0"/>
        <v>0</v>
      </c>
      <c r="AD8" s="4">
        <f t="shared" si="0"/>
        <v>0</v>
      </c>
      <c r="AE8" s="5">
        <f t="shared" si="0"/>
        <v>60.27</v>
      </c>
      <c r="AF8" s="15">
        <f t="shared" si="0"/>
        <v>0</v>
      </c>
      <c r="AG8" s="15">
        <f t="shared" si="0"/>
        <v>0</v>
      </c>
      <c r="AH8" s="15">
        <f t="shared" si="0"/>
        <v>0</v>
      </c>
      <c r="AI8" s="6">
        <f t="shared" si="0"/>
        <v>60.42</v>
      </c>
      <c r="AJ8" s="15">
        <f t="shared" si="0"/>
        <v>0</v>
      </c>
      <c r="AK8" s="15">
        <f t="shared" si="0"/>
        <v>0</v>
      </c>
      <c r="AL8" s="15">
        <f t="shared" si="0"/>
        <v>0</v>
      </c>
      <c r="AM8" s="7">
        <f t="shared" si="1"/>
        <v>63.41</v>
      </c>
      <c r="AN8" s="7">
        <f t="shared" si="2"/>
        <v>60.27</v>
      </c>
      <c r="AO8" s="7">
        <f t="shared" si="3"/>
        <v>60.42</v>
      </c>
      <c r="AP8" s="8">
        <f t="shared" si="8"/>
        <v>60.27</v>
      </c>
      <c r="AQ8" s="53">
        <f t="shared" si="9"/>
        <v>63.41</v>
      </c>
      <c r="AR8" s="54">
        <f t="shared" si="10"/>
        <v>60.27</v>
      </c>
      <c r="AS8" s="54">
        <f t="shared" si="11"/>
        <v>6.0420000000000001E-5</v>
      </c>
      <c r="AT8" s="55">
        <f t="shared" si="12"/>
        <v>6.0420000000000014E-5</v>
      </c>
      <c r="AU8" s="55">
        <f t="shared" si="13"/>
        <v>6.3409999999999991E-5</v>
      </c>
      <c r="AV8" s="55">
        <f t="shared" si="14"/>
        <v>6.3409999999999991E-11</v>
      </c>
      <c r="AW8" s="55">
        <f t="shared" si="15"/>
        <v>6.027E-9</v>
      </c>
      <c r="AX8" s="53">
        <f t="shared" si="16"/>
        <v>0</v>
      </c>
      <c r="AY8" s="56">
        <f t="shared" si="17"/>
        <v>60.27006042</v>
      </c>
      <c r="AZ8" s="56">
        <f t="shared" si="18"/>
        <v>60.270060420063409</v>
      </c>
      <c r="BA8" s="56">
        <f t="shared" si="19"/>
        <v>120.69006341000002</v>
      </c>
      <c r="BB8" s="56">
        <f t="shared" si="20"/>
        <v>184.10000000602702</v>
      </c>
      <c r="BC8" s="57">
        <f t="shared" si="21"/>
        <v>120.69006341000002</v>
      </c>
      <c r="BD8" s="12">
        <f t="shared" si="22"/>
        <v>2</v>
      </c>
      <c r="BE8">
        <f t="shared" si="23"/>
        <v>63.4101</v>
      </c>
      <c r="BF8">
        <f t="shared" si="24"/>
        <v>60.270200000000003</v>
      </c>
      <c r="BG8">
        <f t="shared" si="25"/>
        <v>60.420300000000005</v>
      </c>
      <c r="BH8" s="3">
        <f t="shared" si="26"/>
        <v>1</v>
      </c>
      <c r="BI8" s="3">
        <f t="shared" si="4"/>
        <v>3</v>
      </c>
      <c r="BJ8" s="3">
        <f t="shared" si="4"/>
        <v>2</v>
      </c>
      <c r="BK8">
        <f t="shared" si="27"/>
        <v>1</v>
      </c>
      <c r="BL8">
        <f t="shared" si="28"/>
        <v>3</v>
      </c>
      <c r="BM8">
        <f t="shared" si="29"/>
        <v>2</v>
      </c>
    </row>
    <row r="9" spans="1:65" ht="16.5" customHeight="1">
      <c r="A9" s="14">
        <f>IF(Seznam!F9="","",Seznam!F9)</f>
        <v>219</v>
      </c>
      <c r="B9" s="14" t="str">
        <f>IF(Seznam!G9="","",Seznam!G9)</f>
        <v>ŠRÁMEK Antonín</v>
      </c>
      <c r="C9" s="38" t="str">
        <f>IF(Seznam!H9="","",Seznam!H9)</f>
        <v>Racing Art Vamberk</v>
      </c>
      <c r="D9" s="39" t="str">
        <f>IF(Seznam!I9="","",Seznam!I9)</f>
        <v>VČ</v>
      </c>
      <c r="E9" s="13">
        <f>IF(Tr!H9="","",Tr!H9)</f>
        <v>69.14</v>
      </c>
      <c r="F9" s="67" t="str">
        <f>IF(Tr!I9="","",Tr!I9)</f>
        <v/>
      </c>
      <c r="G9" s="67" t="str">
        <f>IF(Tr!J9="","",Tr!J9)</f>
        <v/>
      </c>
      <c r="H9" s="67" t="str">
        <f>IF(Tr!K9="","",Tr!K9)</f>
        <v/>
      </c>
      <c r="I9" s="1">
        <f>IF('1j'!H9="",0,'1j'!H9)</f>
        <v>68.08</v>
      </c>
      <c r="J9" s="68">
        <f>IF('1j'!I9="",0,'1j'!I9)</f>
        <v>0</v>
      </c>
      <c r="K9" s="68">
        <f>IF('1j'!J9="",0,'1j'!J9)</f>
        <v>0</v>
      </c>
      <c r="L9" s="68">
        <f>IF('1j'!K9="",0,'1j'!K9)</f>
        <v>0</v>
      </c>
      <c r="M9" s="1">
        <f>IF('2j (proA 1j)'!H9="",0,'2j (proA 1j)'!H9)</f>
        <v>66.48</v>
      </c>
      <c r="N9" s="68">
        <f>IF('2j (proA 1j)'!I9="",0,'2j (proA 1j)'!I9)</f>
        <v>0</v>
      </c>
      <c r="O9" s="68">
        <f>IF('2j (proA 1j)'!J9="",0,'2j (proA 1j)'!J9)</f>
        <v>0</v>
      </c>
      <c r="P9" s="68">
        <f>IF('2j (proA 1j)'!K9="",0,'2j (proA 1j)'!K9)</f>
        <v>0</v>
      </c>
      <c r="Q9" s="1">
        <f>IF('3j (proA 2j)'!H9="",0,'3j (proA 2j)'!H9)</f>
        <v>67.56</v>
      </c>
      <c r="R9" s="68">
        <f>IF('3j (proA 2j)'!I9="",0,'3j (proA 2j)'!I9)</f>
        <v>0</v>
      </c>
      <c r="S9" s="68">
        <f>IF('3j (proA 2j)'!J9="",0,'3j (proA 2j)'!J9)</f>
        <v>0</v>
      </c>
      <c r="T9" s="68">
        <f>IF('3j (proA 2j)'!K9="",0,'3j (proA 2j)'!K9)</f>
        <v>0</v>
      </c>
      <c r="U9" s="1">
        <f t="shared" si="5"/>
        <v>134.04006808000003</v>
      </c>
      <c r="V9" s="65">
        <f t="shared" si="6"/>
        <v>9</v>
      </c>
      <c r="W9" s="3"/>
      <c r="X9" s="3"/>
      <c r="Y9" s="3"/>
      <c r="Z9" s="52" t="str">
        <f t="shared" si="7"/>
        <v>B</v>
      </c>
      <c r="AA9" s="4">
        <f t="shared" si="0"/>
        <v>68.08</v>
      </c>
      <c r="AB9" s="4">
        <f t="shared" si="0"/>
        <v>0</v>
      </c>
      <c r="AC9" s="4">
        <f t="shared" si="0"/>
        <v>0</v>
      </c>
      <c r="AD9" s="4">
        <f t="shared" si="0"/>
        <v>0</v>
      </c>
      <c r="AE9" s="5">
        <f t="shared" si="0"/>
        <v>66.48</v>
      </c>
      <c r="AF9" s="15">
        <f t="shared" si="0"/>
        <v>0</v>
      </c>
      <c r="AG9" s="15">
        <f t="shared" si="0"/>
        <v>0</v>
      </c>
      <c r="AH9" s="15">
        <f t="shared" si="0"/>
        <v>0</v>
      </c>
      <c r="AI9" s="6">
        <f t="shared" si="0"/>
        <v>67.56</v>
      </c>
      <c r="AJ9" s="15">
        <f t="shared" si="0"/>
        <v>0</v>
      </c>
      <c r="AK9" s="15">
        <f t="shared" si="0"/>
        <v>0</v>
      </c>
      <c r="AL9" s="15">
        <f t="shared" si="0"/>
        <v>0</v>
      </c>
      <c r="AM9" s="7">
        <f t="shared" si="1"/>
        <v>68.08</v>
      </c>
      <c r="AN9" s="7">
        <f t="shared" si="2"/>
        <v>66.48</v>
      </c>
      <c r="AO9" s="7">
        <f t="shared" si="3"/>
        <v>67.56</v>
      </c>
      <c r="AP9" s="8">
        <f t="shared" si="8"/>
        <v>66.48</v>
      </c>
      <c r="AQ9" s="53">
        <f t="shared" si="9"/>
        <v>68.08</v>
      </c>
      <c r="AR9" s="54">
        <f t="shared" si="10"/>
        <v>66.48</v>
      </c>
      <c r="AS9" s="54">
        <f t="shared" si="11"/>
        <v>6.7559999999999997E-5</v>
      </c>
      <c r="AT9" s="55">
        <f t="shared" si="12"/>
        <v>6.7559999999999997E-5</v>
      </c>
      <c r="AU9" s="55">
        <f t="shared" si="13"/>
        <v>6.8079999999999999E-5</v>
      </c>
      <c r="AV9" s="55">
        <f t="shared" si="14"/>
        <v>6.8079999999999999E-11</v>
      </c>
      <c r="AW9" s="55">
        <f t="shared" si="15"/>
        <v>6.6480000000000002E-9</v>
      </c>
      <c r="AX9" s="53">
        <f t="shared" si="16"/>
        <v>0</v>
      </c>
      <c r="AY9" s="56">
        <f t="shared" si="17"/>
        <v>66.480067560000009</v>
      </c>
      <c r="AZ9" s="56">
        <f t="shared" si="18"/>
        <v>66.480067560068093</v>
      </c>
      <c r="BA9" s="56">
        <f t="shared" si="19"/>
        <v>134.04006808000003</v>
      </c>
      <c r="BB9" s="56">
        <f t="shared" si="20"/>
        <v>202.12000000664801</v>
      </c>
      <c r="BC9" s="57">
        <f t="shared" si="21"/>
        <v>134.04006808000003</v>
      </c>
      <c r="BD9" s="12">
        <f t="shared" si="22"/>
        <v>9</v>
      </c>
      <c r="BE9">
        <f t="shared" si="23"/>
        <v>68.080100000000002</v>
      </c>
      <c r="BF9">
        <f t="shared" si="24"/>
        <v>66.480200000000011</v>
      </c>
      <c r="BG9">
        <f t="shared" si="25"/>
        <v>67.560299999999998</v>
      </c>
      <c r="BH9" s="3">
        <f t="shared" si="26"/>
        <v>1</v>
      </c>
      <c r="BI9" s="3">
        <f t="shared" si="4"/>
        <v>3</v>
      </c>
      <c r="BJ9" s="3">
        <f t="shared" si="4"/>
        <v>2</v>
      </c>
      <c r="BK9">
        <f t="shared" si="27"/>
        <v>1</v>
      </c>
      <c r="BL9">
        <f t="shared" si="28"/>
        <v>3</v>
      </c>
      <c r="BM9">
        <f t="shared" si="29"/>
        <v>2</v>
      </c>
    </row>
    <row r="10" spans="1:65" ht="16.5" customHeight="1">
      <c r="A10" s="14">
        <f>IF(Seznam!F10="","",Seznam!F10)</f>
        <v>215</v>
      </c>
      <c r="B10" s="14" t="str">
        <f>IF(Seznam!G10="","",Seznam!G10)</f>
        <v>NOVOTNÁ Karolína</v>
      </c>
      <c r="C10" s="38" t="str">
        <f>IF(Seznam!H10="","",Seznam!H10)</f>
        <v>KM Litoměřice v AČR</v>
      </c>
      <c r="D10" s="39" t="str">
        <f>IF(Seznam!I10="","",Seznam!I10)</f>
        <v>SČ</v>
      </c>
      <c r="E10" s="13">
        <f>IF(Tr!H10="","",Tr!H10)</f>
        <v>64.42</v>
      </c>
      <c r="F10" s="67" t="str">
        <f>IF(Tr!I10="","",Tr!I10)</f>
        <v/>
      </c>
      <c r="G10" s="67" t="str">
        <f>IF(Tr!J10="","",Tr!J10)</f>
        <v/>
      </c>
      <c r="H10" s="67" t="str">
        <f>IF(Tr!K10="","",Tr!K10)</f>
        <v/>
      </c>
      <c r="I10" s="1">
        <f>IF('1j'!H10="",0,'1j'!H10)</f>
        <v>64.040000000000006</v>
      </c>
      <c r="J10" s="68">
        <f>IF('1j'!I10="",0,'1j'!I10)</f>
        <v>0</v>
      </c>
      <c r="K10" s="68">
        <f>IF('1j'!J10="",0,'1j'!J10)</f>
        <v>0</v>
      </c>
      <c r="L10" s="68">
        <f>IF('1j'!K10="",0,'1j'!K10)</f>
        <v>0</v>
      </c>
      <c r="M10" s="1">
        <f>IF('2j (proA 1j)'!H10="",0,'2j (proA 1j)'!H10)</f>
        <v>62.5</v>
      </c>
      <c r="N10" s="68">
        <f>IF('2j (proA 1j)'!I10="",0,'2j (proA 1j)'!I10)</f>
        <v>0</v>
      </c>
      <c r="O10" s="68">
        <f>IF('2j (proA 1j)'!J10="",0,'2j (proA 1j)'!J10)</f>
        <v>0</v>
      </c>
      <c r="P10" s="68">
        <f>IF('2j (proA 1j)'!K10="",0,'2j (proA 1j)'!K10)</f>
        <v>0</v>
      </c>
      <c r="Q10" s="1">
        <f>IF('3j (proA 2j)'!H10="",0,'3j (proA 2j)'!H10)</f>
        <v>62.65</v>
      </c>
      <c r="R10" s="68">
        <f>IF('3j (proA 2j)'!I10="",0,'3j (proA 2j)'!I10)</f>
        <v>0</v>
      </c>
      <c r="S10" s="68">
        <f>IF('3j (proA 2j)'!J10="",0,'3j (proA 2j)'!J10)</f>
        <v>2</v>
      </c>
      <c r="T10" s="68">
        <f>IF('3j (proA 2j)'!K10="",0,'3j (proA 2j)'!K10)</f>
        <v>0</v>
      </c>
      <c r="U10" s="1">
        <f t="shared" si="5"/>
        <v>126.54006464999999</v>
      </c>
      <c r="V10" s="65">
        <f t="shared" si="6"/>
        <v>8</v>
      </c>
      <c r="W10" s="3"/>
      <c r="X10" s="3"/>
      <c r="Y10" s="3"/>
      <c r="Z10" s="52" t="str">
        <f t="shared" si="7"/>
        <v>B</v>
      </c>
      <c r="AA10" s="4">
        <f t="shared" si="0"/>
        <v>64.040000000000006</v>
      </c>
      <c r="AB10" s="4">
        <f t="shared" si="0"/>
        <v>0</v>
      </c>
      <c r="AC10" s="4">
        <f t="shared" si="0"/>
        <v>0</v>
      </c>
      <c r="AD10" s="4">
        <f t="shared" si="0"/>
        <v>0</v>
      </c>
      <c r="AE10" s="5">
        <f t="shared" si="0"/>
        <v>62.5</v>
      </c>
      <c r="AF10" s="15">
        <f t="shared" si="0"/>
        <v>0</v>
      </c>
      <c r="AG10" s="15">
        <f t="shared" si="0"/>
        <v>0</v>
      </c>
      <c r="AH10" s="15">
        <f t="shared" si="0"/>
        <v>0</v>
      </c>
      <c r="AI10" s="6">
        <f t="shared" si="0"/>
        <v>62.65</v>
      </c>
      <c r="AJ10" s="15">
        <f t="shared" si="0"/>
        <v>0</v>
      </c>
      <c r="AK10" s="15">
        <f t="shared" si="0"/>
        <v>2</v>
      </c>
      <c r="AL10" s="15">
        <f t="shared" si="0"/>
        <v>0</v>
      </c>
      <c r="AM10" s="7">
        <f t="shared" si="1"/>
        <v>64.040000000000006</v>
      </c>
      <c r="AN10" s="7">
        <f t="shared" si="2"/>
        <v>62.5</v>
      </c>
      <c r="AO10" s="7">
        <f t="shared" si="3"/>
        <v>64.650000000000006</v>
      </c>
      <c r="AP10" s="8">
        <f t="shared" si="8"/>
        <v>62.5</v>
      </c>
      <c r="AQ10" s="53">
        <f t="shared" si="9"/>
        <v>64.650000000000006</v>
      </c>
      <c r="AR10" s="54">
        <f t="shared" si="10"/>
        <v>62.5</v>
      </c>
      <c r="AS10" s="54">
        <f t="shared" si="11"/>
        <v>6.4649999999999999E-5</v>
      </c>
      <c r="AT10" s="55">
        <f t="shared" si="12"/>
        <v>6.403999999999999E-5</v>
      </c>
      <c r="AU10" s="55">
        <f t="shared" si="13"/>
        <v>6.4649999999999999E-5</v>
      </c>
      <c r="AV10" s="55">
        <f t="shared" si="14"/>
        <v>6.4650000000000004E-11</v>
      </c>
      <c r="AW10" s="55">
        <f t="shared" si="15"/>
        <v>6.2499999999999997E-9</v>
      </c>
      <c r="AX10" s="53">
        <f t="shared" si="16"/>
        <v>1.9999999999999999E-6</v>
      </c>
      <c r="AY10" s="56">
        <f t="shared" si="17"/>
        <v>62.500064649999999</v>
      </c>
      <c r="AZ10" s="56">
        <f t="shared" si="18"/>
        <v>62.50006404006465</v>
      </c>
      <c r="BA10" s="56">
        <f t="shared" si="19"/>
        <v>126.54006464999999</v>
      </c>
      <c r="BB10" s="56">
        <f t="shared" si="20"/>
        <v>191.19000200624998</v>
      </c>
      <c r="BC10" s="57">
        <f t="shared" si="21"/>
        <v>126.54006464999999</v>
      </c>
      <c r="BD10" s="12">
        <f t="shared" si="22"/>
        <v>8</v>
      </c>
      <c r="BE10">
        <f t="shared" si="23"/>
        <v>64.04010000000001</v>
      </c>
      <c r="BF10">
        <f t="shared" si="24"/>
        <v>62.5002</v>
      </c>
      <c r="BG10">
        <f t="shared" si="25"/>
        <v>64.650300000000001</v>
      </c>
      <c r="BH10" s="3">
        <f t="shared" si="26"/>
        <v>2</v>
      </c>
      <c r="BI10" s="3">
        <f t="shared" si="4"/>
        <v>3</v>
      </c>
      <c r="BJ10" s="3">
        <f t="shared" si="4"/>
        <v>1</v>
      </c>
      <c r="BK10">
        <f t="shared" si="27"/>
        <v>2</v>
      </c>
      <c r="BL10">
        <f t="shared" si="28"/>
        <v>3</v>
      </c>
      <c r="BM10">
        <f t="shared" si="29"/>
        <v>1</v>
      </c>
    </row>
    <row r="11" spans="1:65" ht="16.5" customHeight="1">
      <c r="A11" s="14">
        <f>IF(Seznam!F11="","",Seznam!F11)</f>
        <v>213</v>
      </c>
      <c r="B11" s="14" t="str">
        <f>IF(Seznam!G11="","",Seznam!G11)</f>
        <v>ZONKOVÁ Ema</v>
      </c>
      <c r="C11" s="38" t="str">
        <f>IF(Seznam!H11="","",Seznam!H11)</f>
        <v>Minikárklub Olšany v AČR</v>
      </c>
      <c r="D11" s="39" t="str">
        <f>IF(Seznam!I11="","",Seznam!I11)</f>
        <v>JM</v>
      </c>
      <c r="E11" s="13">
        <f>IF(Tr!H11="","",Tr!H11)</f>
        <v>64.209999999999994</v>
      </c>
      <c r="F11" s="67" t="str">
        <f>IF(Tr!I11="","",Tr!I11)</f>
        <v/>
      </c>
      <c r="G11" s="67" t="str">
        <f>IF(Tr!J11="","",Tr!J11)</f>
        <v/>
      </c>
      <c r="H11" s="67" t="str">
        <f>IF(Tr!K11="","",Tr!K11)</f>
        <v/>
      </c>
      <c r="I11" s="1">
        <f>IF('1j'!H11="",0,'1j'!H11)</f>
        <v>62.74</v>
      </c>
      <c r="J11" s="68">
        <f>IF('1j'!I11="",0,'1j'!I11)</f>
        <v>0</v>
      </c>
      <c r="K11" s="68">
        <f>IF('1j'!J11="",0,'1j'!J11)</f>
        <v>0</v>
      </c>
      <c r="L11" s="68">
        <f>IF('1j'!K11="",0,'1j'!K11)</f>
        <v>0</v>
      </c>
      <c r="M11" s="1">
        <f>IF('2j (proA 1j)'!H11="",0,'2j (proA 1j)'!H11)</f>
        <v>61.52</v>
      </c>
      <c r="N11" s="68">
        <f>IF('2j (proA 1j)'!I11="",0,'2j (proA 1j)'!I11)</f>
        <v>0</v>
      </c>
      <c r="O11" s="68">
        <f>IF('2j (proA 1j)'!J11="",0,'2j (proA 1j)'!J11)</f>
        <v>0</v>
      </c>
      <c r="P11" s="68">
        <f>IF('2j (proA 1j)'!K11="",0,'2j (proA 1j)'!K11)</f>
        <v>0</v>
      </c>
      <c r="Q11" s="1">
        <f>IF('3j (proA 2j)'!H11="",0,'3j (proA 2j)'!H11)</f>
        <v>61.65</v>
      </c>
      <c r="R11" s="68">
        <f>IF('3j (proA 2j)'!I11="",0,'3j (proA 2j)'!I11)</f>
        <v>0</v>
      </c>
      <c r="S11" s="68">
        <f>IF('3j (proA 2j)'!J11="",0,'3j (proA 2j)'!J11)</f>
        <v>0</v>
      </c>
      <c r="T11" s="68">
        <f>IF('3j (proA 2j)'!K11="",0,'3j (proA 2j)'!K11)</f>
        <v>0</v>
      </c>
      <c r="U11" s="1">
        <f t="shared" si="5"/>
        <v>123.17006273999999</v>
      </c>
      <c r="V11" s="65">
        <f t="shared" si="6"/>
        <v>4</v>
      </c>
      <c r="W11" s="3"/>
      <c r="X11" s="3"/>
      <c r="Y11" s="3"/>
      <c r="Z11" s="52" t="str">
        <f t="shared" si="7"/>
        <v>B</v>
      </c>
      <c r="AA11" s="4">
        <f t="shared" si="0"/>
        <v>62.74</v>
      </c>
      <c r="AB11" s="4">
        <f t="shared" si="0"/>
        <v>0</v>
      </c>
      <c r="AC11" s="4">
        <f t="shared" si="0"/>
        <v>0</v>
      </c>
      <c r="AD11" s="4">
        <f t="shared" si="0"/>
        <v>0</v>
      </c>
      <c r="AE11" s="5">
        <f t="shared" si="0"/>
        <v>61.52</v>
      </c>
      <c r="AF11" s="15">
        <f t="shared" si="0"/>
        <v>0</v>
      </c>
      <c r="AG11" s="15">
        <f t="shared" si="0"/>
        <v>0</v>
      </c>
      <c r="AH11" s="15">
        <f t="shared" si="0"/>
        <v>0</v>
      </c>
      <c r="AI11" s="6">
        <f t="shared" si="0"/>
        <v>61.65</v>
      </c>
      <c r="AJ11" s="15">
        <f t="shared" si="0"/>
        <v>0</v>
      </c>
      <c r="AK11" s="15">
        <f t="shared" si="0"/>
        <v>0</v>
      </c>
      <c r="AL11" s="15">
        <f t="shared" si="0"/>
        <v>0</v>
      </c>
      <c r="AM11" s="7">
        <f t="shared" si="1"/>
        <v>62.74</v>
      </c>
      <c r="AN11" s="7">
        <f t="shared" si="2"/>
        <v>61.52</v>
      </c>
      <c r="AO11" s="7">
        <f t="shared" si="3"/>
        <v>61.65</v>
      </c>
      <c r="AP11" s="8">
        <f t="shared" si="8"/>
        <v>61.52</v>
      </c>
      <c r="AQ11" s="53">
        <f t="shared" si="9"/>
        <v>62.74</v>
      </c>
      <c r="AR11" s="54">
        <f t="shared" si="10"/>
        <v>61.52</v>
      </c>
      <c r="AS11" s="54">
        <f t="shared" si="11"/>
        <v>6.1649999999999994E-5</v>
      </c>
      <c r="AT11" s="55">
        <f t="shared" si="12"/>
        <v>6.1649999999999994E-5</v>
      </c>
      <c r="AU11" s="55">
        <f t="shared" si="13"/>
        <v>6.2739999999999999E-5</v>
      </c>
      <c r="AV11" s="55">
        <f t="shared" si="14"/>
        <v>6.2740000000000008E-11</v>
      </c>
      <c r="AW11" s="55">
        <f t="shared" si="15"/>
        <v>6.1520000000000003E-9</v>
      </c>
      <c r="AX11" s="53">
        <f t="shared" si="16"/>
        <v>0</v>
      </c>
      <c r="AY11" s="56">
        <f t="shared" si="17"/>
        <v>61.520061650000002</v>
      </c>
      <c r="AZ11" s="56">
        <f t="shared" si="18"/>
        <v>61.520061650062743</v>
      </c>
      <c r="BA11" s="56">
        <f t="shared" si="19"/>
        <v>123.17006273999999</v>
      </c>
      <c r="BB11" s="56">
        <f t="shared" si="20"/>
        <v>185.91000000615199</v>
      </c>
      <c r="BC11" s="57">
        <f t="shared" si="21"/>
        <v>123.17006273999999</v>
      </c>
      <c r="BD11" s="12">
        <f t="shared" si="22"/>
        <v>4</v>
      </c>
      <c r="BE11">
        <f t="shared" si="23"/>
        <v>62.740100000000005</v>
      </c>
      <c r="BF11">
        <f t="shared" si="24"/>
        <v>61.520200000000003</v>
      </c>
      <c r="BG11">
        <f t="shared" si="25"/>
        <v>61.650300000000001</v>
      </c>
      <c r="BH11" s="3">
        <f t="shared" si="26"/>
        <v>1</v>
      </c>
      <c r="BI11" s="3">
        <f t="shared" si="4"/>
        <v>3</v>
      </c>
      <c r="BJ11" s="3">
        <f t="shared" si="4"/>
        <v>2</v>
      </c>
      <c r="BK11">
        <f t="shared" si="27"/>
        <v>1</v>
      </c>
      <c r="BL11">
        <f t="shared" si="28"/>
        <v>3</v>
      </c>
      <c r="BM11">
        <f t="shared" si="29"/>
        <v>2</v>
      </c>
    </row>
    <row r="12" spans="1:65" ht="16.5" customHeight="1">
      <c r="A12" s="14">
        <f>IF(Seznam!F12="","",Seznam!F12)</f>
        <v>211</v>
      </c>
      <c r="B12" s="14" t="str">
        <f>IF(Seznam!G12="","",Seznam!G12)</f>
        <v>JAGRIK Jan</v>
      </c>
      <c r="C12" s="38" t="str">
        <f>IF(Seznam!H12="","",Seznam!H12)</f>
        <v>ÚAMK - AMK Škoda</v>
      </c>
      <c r="D12" s="39" t="str">
        <f>IF(Seznam!I12="","",Seznam!I12)</f>
        <v>StČ</v>
      </c>
      <c r="E12" s="13">
        <f>IF(Tr!H12="","",Tr!H12)</f>
        <v>82.31</v>
      </c>
      <c r="F12" s="67" t="str">
        <f>IF(Tr!I12="","",Tr!I12)</f>
        <v/>
      </c>
      <c r="G12" s="67" t="str">
        <f>IF(Tr!J12="","",Tr!J12)</f>
        <v/>
      </c>
      <c r="H12" s="67" t="str">
        <f>IF(Tr!K12="","",Tr!K12)</f>
        <v/>
      </c>
      <c r="I12" s="1">
        <f>IF('1j'!H12="",0,'1j'!H12)</f>
        <v>62.97</v>
      </c>
      <c r="J12" s="68">
        <f>IF('1j'!I12="",0,'1j'!I12)</f>
        <v>0</v>
      </c>
      <c r="K12" s="68">
        <f>IF('1j'!J12="",0,'1j'!J12)</f>
        <v>0</v>
      </c>
      <c r="L12" s="68">
        <f>IF('1j'!K12="",0,'1j'!K12)</f>
        <v>0</v>
      </c>
      <c r="M12" s="1">
        <f>IF('2j (proA 1j)'!H12="",0,'2j (proA 1j)'!H12)</f>
        <v>61.41</v>
      </c>
      <c r="N12" s="68">
        <f>IF('2j (proA 1j)'!I12="",0,'2j (proA 1j)'!I12)</f>
        <v>0</v>
      </c>
      <c r="O12" s="68">
        <f>IF('2j (proA 1j)'!J12="",0,'2j (proA 1j)'!J12)</f>
        <v>0</v>
      </c>
      <c r="P12" s="68">
        <f>IF('2j (proA 1j)'!K12="",0,'2j (proA 1j)'!K12)</f>
        <v>0</v>
      </c>
      <c r="Q12" s="1">
        <f>IF('3j (proA 2j)'!H12="",0,'3j (proA 2j)'!H12)</f>
        <v>62.32</v>
      </c>
      <c r="R12" s="68">
        <f>IF('3j (proA 2j)'!I12="",0,'3j (proA 2j)'!I12)</f>
        <v>0</v>
      </c>
      <c r="S12" s="68">
        <f>IF('3j (proA 2j)'!J12="",0,'3j (proA 2j)'!J12)</f>
        <v>0</v>
      </c>
      <c r="T12" s="68">
        <f>IF('3j (proA 2j)'!K12="",0,'3j (proA 2j)'!K12)</f>
        <v>0</v>
      </c>
      <c r="U12" s="1">
        <f t="shared" si="5"/>
        <v>123.73006296999999</v>
      </c>
      <c r="V12" s="65">
        <f t="shared" si="6"/>
        <v>7</v>
      </c>
      <c r="W12" s="3"/>
      <c r="X12" s="3"/>
      <c r="Y12" s="3"/>
      <c r="Z12" s="52" t="str">
        <f t="shared" si="7"/>
        <v>B</v>
      </c>
      <c r="AA12" s="4">
        <f t="shared" si="0"/>
        <v>62.97</v>
      </c>
      <c r="AB12" s="4">
        <f t="shared" si="0"/>
        <v>0</v>
      </c>
      <c r="AC12" s="4">
        <f t="shared" si="0"/>
        <v>0</v>
      </c>
      <c r="AD12" s="4">
        <f t="shared" si="0"/>
        <v>0</v>
      </c>
      <c r="AE12" s="5">
        <f t="shared" si="0"/>
        <v>61.41</v>
      </c>
      <c r="AF12" s="15">
        <f t="shared" si="0"/>
        <v>0</v>
      </c>
      <c r="AG12" s="15">
        <f t="shared" si="0"/>
        <v>0</v>
      </c>
      <c r="AH12" s="15">
        <f t="shared" si="0"/>
        <v>0</v>
      </c>
      <c r="AI12" s="6">
        <f t="shared" si="0"/>
        <v>62.32</v>
      </c>
      <c r="AJ12" s="15">
        <f t="shared" si="0"/>
        <v>0</v>
      </c>
      <c r="AK12" s="15">
        <f t="shared" si="0"/>
        <v>0</v>
      </c>
      <c r="AL12" s="15">
        <f t="shared" si="0"/>
        <v>0</v>
      </c>
      <c r="AM12" s="7">
        <f t="shared" si="1"/>
        <v>62.97</v>
      </c>
      <c r="AN12" s="7">
        <f t="shared" si="2"/>
        <v>61.41</v>
      </c>
      <c r="AO12" s="7">
        <f t="shared" si="3"/>
        <v>62.32</v>
      </c>
      <c r="AP12" s="8">
        <f t="shared" si="8"/>
        <v>61.41</v>
      </c>
      <c r="AQ12" s="53">
        <f t="shared" si="9"/>
        <v>62.97</v>
      </c>
      <c r="AR12" s="54">
        <f t="shared" si="10"/>
        <v>61.41</v>
      </c>
      <c r="AS12" s="54">
        <f t="shared" si="11"/>
        <v>6.232E-5</v>
      </c>
      <c r="AT12" s="55">
        <f t="shared" si="12"/>
        <v>6.232E-5</v>
      </c>
      <c r="AU12" s="55">
        <f t="shared" si="13"/>
        <v>6.2970000000000002E-5</v>
      </c>
      <c r="AV12" s="55">
        <f t="shared" si="14"/>
        <v>6.2970000000000003E-11</v>
      </c>
      <c r="AW12" s="55">
        <f t="shared" si="15"/>
        <v>6.1409999999999994E-9</v>
      </c>
      <c r="AX12" s="53">
        <f t="shared" si="16"/>
        <v>0</v>
      </c>
      <c r="AY12" s="56">
        <f t="shared" si="17"/>
        <v>61.410062319999994</v>
      </c>
      <c r="AZ12" s="56">
        <f t="shared" si="18"/>
        <v>61.410062320062963</v>
      </c>
      <c r="BA12" s="56">
        <f t="shared" si="19"/>
        <v>123.73006296999999</v>
      </c>
      <c r="BB12" s="56">
        <f t="shared" si="20"/>
        <v>186.70000000614098</v>
      </c>
      <c r="BC12" s="57">
        <f t="shared" si="21"/>
        <v>123.73006296999999</v>
      </c>
      <c r="BD12" s="12">
        <f t="shared" si="22"/>
        <v>7</v>
      </c>
      <c r="BE12">
        <f t="shared" si="23"/>
        <v>62.970100000000002</v>
      </c>
      <c r="BF12">
        <f t="shared" si="24"/>
        <v>61.410199999999996</v>
      </c>
      <c r="BG12">
        <f t="shared" si="25"/>
        <v>62.320300000000003</v>
      </c>
      <c r="BH12" s="3">
        <f t="shared" si="26"/>
        <v>1</v>
      </c>
      <c r="BI12" s="3">
        <f t="shared" si="4"/>
        <v>3</v>
      </c>
      <c r="BJ12" s="3">
        <f t="shared" si="4"/>
        <v>2</v>
      </c>
      <c r="BK12">
        <f t="shared" si="27"/>
        <v>1</v>
      </c>
      <c r="BL12">
        <f t="shared" si="28"/>
        <v>3</v>
      </c>
      <c r="BM12">
        <f t="shared" si="29"/>
        <v>2</v>
      </c>
    </row>
    <row r="13" spans="1:65" ht="16.5" customHeight="1">
      <c r="A13" s="14">
        <f>IF(Seznam!F13="","",Seznam!F13)</f>
        <v>209</v>
      </c>
      <c r="B13" s="14" t="str">
        <f>IF(Seznam!G13="","",Seznam!G13)</f>
        <v>MELŠA Jan</v>
      </c>
      <c r="C13" s="38" t="str">
        <f>IF(Seznam!H13="","",Seznam!H13)</f>
        <v>Racing Art Vamberk</v>
      </c>
      <c r="D13" s="39" t="str">
        <f>IF(Seznam!I13="","",Seznam!I13)</f>
        <v>VČ</v>
      </c>
      <c r="E13" s="13">
        <f>IF(Tr!H13="","",Tr!H13)</f>
        <v>63.52</v>
      </c>
      <c r="F13" s="67" t="str">
        <f>IF(Tr!I13="","",Tr!I13)</f>
        <v/>
      </c>
      <c r="G13" s="67" t="str">
        <f>IF(Tr!J13="","",Tr!J13)</f>
        <v/>
      </c>
      <c r="H13" s="67" t="str">
        <f>IF(Tr!K13="","",Tr!K13)</f>
        <v/>
      </c>
      <c r="I13" s="1">
        <f>IF('1j'!H13="",0,'1j'!H13)</f>
        <v>62.08</v>
      </c>
      <c r="J13" s="68">
        <f>IF('1j'!I13="",0,'1j'!I13)</f>
        <v>0</v>
      </c>
      <c r="K13" s="68">
        <f>IF('1j'!J13="",0,'1j'!J13)</f>
        <v>0</v>
      </c>
      <c r="L13" s="68">
        <f>IF('1j'!K13="",0,'1j'!K13)</f>
        <v>0</v>
      </c>
      <c r="M13" s="1">
        <f>IF('2j (proA 1j)'!H13="",0,'2j (proA 1j)'!H13)</f>
        <v>61.31</v>
      </c>
      <c r="N13" s="68">
        <f>IF('2j (proA 1j)'!I13="",0,'2j (proA 1j)'!I13)</f>
        <v>0</v>
      </c>
      <c r="O13" s="68">
        <f>IF('2j (proA 1j)'!J13="",0,'2j (proA 1j)'!J13)</f>
        <v>0</v>
      </c>
      <c r="P13" s="68">
        <f>IF('2j (proA 1j)'!K13="",0,'2j (proA 1j)'!K13)</f>
        <v>0</v>
      </c>
      <c r="Q13" s="1">
        <f>IF('3j (proA 2j)'!H13="",0,'3j (proA 2j)'!H13)</f>
        <v>61.19</v>
      </c>
      <c r="R13" s="68">
        <f>IF('3j (proA 2j)'!I13="",0,'3j (proA 2j)'!I13)</f>
        <v>0</v>
      </c>
      <c r="S13" s="68">
        <f>IF('3j (proA 2j)'!J13="",0,'3j (proA 2j)'!J13)</f>
        <v>2</v>
      </c>
      <c r="T13" s="68">
        <f>IF('3j (proA 2j)'!K13="",0,'3j (proA 2j)'!K13)</f>
        <v>0</v>
      </c>
      <c r="U13" s="1">
        <f t="shared" si="5"/>
        <v>123.39006318999999</v>
      </c>
      <c r="V13" s="65">
        <f t="shared" si="6"/>
        <v>5</v>
      </c>
      <c r="W13" s="3"/>
      <c r="X13" s="3"/>
      <c r="Y13" s="3"/>
      <c r="Z13" s="52" t="str">
        <f t="shared" si="7"/>
        <v>B</v>
      </c>
      <c r="AA13" s="4">
        <f t="shared" si="0"/>
        <v>62.08</v>
      </c>
      <c r="AB13" s="4">
        <f t="shared" si="0"/>
        <v>0</v>
      </c>
      <c r="AC13" s="4">
        <f t="shared" si="0"/>
        <v>0</v>
      </c>
      <c r="AD13" s="4">
        <f t="shared" si="0"/>
        <v>0</v>
      </c>
      <c r="AE13" s="5">
        <f t="shared" si="0"/>
        <v>61.31</v>
      </c>
      <c r="AF13" s="15">
        <f t="shared" si="0"/>
        <v>0</v>
      </c>
      <c r="AG13" s="15">
        <f t="shared" si="0"/>
        <v>0</v>
      </c>
      <c r="AH13" s="15">
        <f t="shared" si="0"/>
        <v>0</v>
      </c>
      <c r="AI13" s="6">
        <f t="shared" si="0"/>
        <v>61.19</v>
      </c>
      <c r="AJ13" s="15">
        <f t="shared" si="0"/>
        <v>0</v>
      </c>
      <c r="AK13" s="15">
        <f t="shared" si="0"/>
        <v>2</v>
      </c>
      <c r="AL13" s="15">
        <f t="shared" si="0"/>
        <v>0</v>
      </c>
      <c r="AM13" s="7">
        <f t="shared" si="1"/>
        <v>62.08</v>
      </c>
      <c r="AN13" s="7">
        <f t="shared" si="2"/>
        <v>61.31</v>
      </c>
      <c r="AO13" s="7">
        <f t="shared" si="3"/>
        <v>63.19</v>
      </c>
      <c r="AP13" s="8">
        <f t="shared" si="8"/>
        <v>61.31</v>
      </c>
      <c r="AQ13" s="53">
        <f t="shared" si="9"/>
        <v>63.19</v>
      </c>
      <c r="AR13" s="54">
        <f t="shared" si="10"/>
        <v>61.31</v>
      </c>
      <c r="AS13" s="54">
        <f t="shared" si="11"/>
        <v>6.3189999999999996E-5</v>
      </c>
      <c r="AT13" s="55">
        <f t="shared" si="12"/>
        <v>6.2079999999999988E-5</v>
      </c>
      <c r="AU13" s="55">
        <f t="shared" si="13"/>
        <v>6.3189999999999996E-5</v>
      </c>
      <c r="AV13" s="55">
        <f t="shared" si="14"/>
        <v>6.3190000000000004E-11</v>
      </c>
      <c r="AW13" s="55">
        <f t="shared" si="15"/>
        <v>6.1310000000000004E-9</v>
      </c>
      <c r="AX13" s="53">
        <f t="shared" si="16"/>
        <v>1.9999999999999999E-6</v>
      </c>
      <c r="AY13" s="56">
        <f t="shared" si="17"/>
        <v>61.310063190000001</v>
      </c>
      <c r="AZ13" s="56">
        <f t="shared" si="18"/>
        <v>61.31006208006319</v>
      </c>
      <c r="BA13" s="56">
        <f t="shared" si="19"/>
        <v>123.39006318999999</v>
      </c>
      <c r="BB13" s="56">
        <f t="shared" si="20"/>
        <v>186.58000200613097</v>
      </c>
      <c r="BC13" s="57">
        <f t="shared" si="21"/>
        <v>123.39006318999999</v>
      </c>
      <c r="BD13" s="12">
        <f t="shared" si="22"/>
        <v>5</v>
      </c>
      <c r="BE13">
        <f t="shared" si="23"/>
        <v>62.080100000000002</v>
      </c>
      <c r="BF13">
        <f t="shared" si="24"/>
        <v>61.310200000000002</v>
      </c>
      <c r="BG13">
        <f t="shared" si="25"/>
        <v>63.190300000000001</v>
      </c>
      <c r="BH13" s="3">
        <f t="shared" si="26"/>
        <v>2</v>
      </c>
      <c r="BI13" s="3">
        <f t="shared" si="4"/>
        <v>3</v>
      </c>
      <c r="BJ13" s="3">
        <f t="shared" si="4"/>
        <v>1</v>
      </c>
      <c r="BK13">
        <f t="shared" si="27"/>
        <v>2</v>
      </c>
      <c r="BL13">
        <f t="shared" si="28"/>
        <v>3</v>
      </c>
      <c r="BM13">
        <f t="shared" si="29"/>
        <v>1</v>
      </c>
    </row>
    <row r="14" spans="1:65" ht="16.5" customHeight="1">
      <c r="A14" s="14">
        <f>IF(Seznam!F14="","",Seznam!F14)</f>
        <v>205</v>
      </c>
      <c r="B14" s="14" t="str">
        <f>IF(Seznam!G14="","",Seznam!G14)</f>
        <v>ŠVAJDOVÁ Bára</v>
      </c>
      <c r="C14" s="38" t="str">
        <f>IF(Seznam!H14="","",Seznam!H14)</f>
        <v>Minikárklub Mimoň v AČR</v>
      </c>
      <c r="D14" s="39" t="str">
        <f>IF(Seznam!I14="","",Seznam!I14)</f>
        <v>SČ</v>
      </c>
      <c r="E14" s="13">
        <f>IF(Tr!H14="","",Tr!H14)</f>
        <v>62.68</v>
      </c>
      <c r="F14" s="67" t="str">
        <f>IF(Tr!I14="","",Tr!I14)</f>
        <v/>
      </c>
      <c r="G14" s="67" t="str">
        <f>IF(Tr!J14="","",Tr!J14)</f>
        <v/>
      </c>
      <c r="H14" s="67" t="str">
        <f>IF(Tr!K14="","",Tr!K14)</f>
        <v/>
      </c>
      <c r="I14" s="1">
        <f>IF('1j'!H14="",0,'1j'!H14)</f>
        <v>62.02</v>
      </c>
      <c r="J14" s="68">
        <f>IF('1j'!I14="",0,'1j'!I14)</f>
        <v>0</v>
      </c>
      <c r="K14" s="68">
        <f>IF('1j'!J14="",0,'1j'!J14)</f>
        <v>0</v>
      </c>
      <c r="L14" s="68">
        <f>IF('1j'!K14="",0,'1j'!K14)</f>
        <v>0</v>
      </c>
      <c r="M14" s="1">
        <f>IF('2j (proA 1j)'!H14="",0,'2j (proA 1j)'!H14)</f>
        <v>60.81</v>
      </c>
      <c r="N14" s="68">
        <f>IF('2j (proA 1j)'!I14="",0,'2j (proA 1j)'!I14)</f>
        <v>0</v>
      </c>
      <c r="O14" s="68">
        <f>IF('2j (proA 1j)'!J14="",0,'2j (proA 1j)'!J14)</f>
        <v>0</v>
      </c>
      <c r="P14" s="68">
        <f>IF('2j (proA 1j)'!K14="",0,'2j (proA 1j)'!K14)</f>
        <v>0</v>
      </c>
      <c r="Q14" s="1">
        <f>IF('3j (proA 2j)'!H14="",0,'3j (proA 2j)'!H14)</f>
        <v>60.24</v>
      </c>
      <c r="R14" s="68">
        <f>IF('3j (proA 2j)'!I14="",0,'3j (proA 2j)'!I14)</f>
        <v>0</v>
      </c>
      <c r="S14" s="68">
        <f>IF('3j (proA 2j)'!J14="",0,'3j (proA 2j)'!J14)</f>
        <v>0</v>
      </c>
      <c r="T14" s="68">
        <f>IF('3j (proA 2j)'!K14="",0,'3j (proA 2j)'!K14)</f>
        <v>0</v>
      </c>
      <c r="U14" s="1">
        <f t="shared" si="5"/>
        <v>121.05006202000001</v>
      </c>
      <c r="V14" s="65">
        <f t="shared" si="6"/>
        <v>3</v>
      </c>
      <c r="W14" s="3"/>
      <c r="X14" s="3"/>
      <c r="Y14" s="3"/>
      <c r="Z14" s="52" t="str">
        <f t="shared" si="7"/>
        <v>B</v>
      </c>
      <c r="AA14" s="4">
        <f t="shared" si="0"/>
        <v>62.02</v>
      </c>
      <c r="AB14" s="4">
        <f t="shared" si="0"/>
        <v>0</v>
      </c>
      <c r="AC14" s="4">
        <f t="shared" si="0"/>
        <v>0</v>
      </c>
      <c r="AD14" s="4">
        <f t="shared" si="0"/>
        <v>0</v>
      </c>
      <c r="AE14" s="5">
        <f t="shared" si="0"/>
        <v>60.81</v>
      </c>
      <c r="AF14" s="15">
        <f t="shared" si="0"/>
        <v>0</v>
      </c>
      <c r="AG14" s="15">
        <f t="shared" si="0"/>
        <v>0</v>
      </c>
      <c r="AH14" s="15">
        <f t="shared" si="0"/>
        <v>0</v>
      </c>
      <c r="AI14" s="6">
        <f t="shared" si="0"/>
        <v>60.24</v>
      </c>
      <c r="AJ14" s="15">
        <f t="shared" si="0"/>
        <v>0</v>
      </c>
      <c r="AK14" s="15">
        <f t="shared" si="0"/>
        <v>0</v>
      </c>
      <c r="AL14" s="15">
        <f t="shared" si="0"/>
        <v>0</v>
      </c>
      <c r="AM14" s="7">
        <f t="shared" si="1"/>
        <v>62.02</v>
      </c>
      <c r="AN14" s="7">
        <f t="shared" si="2"/>
        <v>60.81</v>
      </c>
      <c r="AO14" s="7">
        <f t="shared" si="3"/>
        <v>60.24</v>
      </c>
      <c r="AP14" s="8">
        <f t="shared" si="8"/>
        <v>60.24</v>
      </c>
      <c r="AQ14" s="53">
        <f t="shared" si="9"/>
        <v>62.02</v>
      </c>
      <c r="AR14" s="54">
        <f t="shared" si="10"/>
        <v>60.24</v>
      </c>
      <c r="AS14" s="54">
        <f t="shared" si="11"/>
        <v>6.0810000000000002E-5</v>
      </c>
      <c r="AT14" s="55">
        <f t="shared" si="12"/>
        <v>6.0810000000000016E-5</v>
      </c>
      <c r="AU14" s="55">
        <f t="shared" si="13"/>
        <v>6.2020000000000006E-5</v>
      </c>
      <c r="AV14" s="55">
        <f t="shared" si="14"/>
        <v>6.2020000000000009E-11</v>
      </c>
      <c r="AW14" s="55">
        <f t="shared" si="15"/>
        <v>6.0239999999999999E-9</v>
      </c>
      <c r="AX14" s="53">
        <f t="shared" si="16"/>
        <v>0</v>
      </c>
      <c r="AY14" s="56">
        <f t="shared" si="17"/>
        <v>60.240060810000003</v>
      </c>
      <c r="AZ14" s="56">
        <f t="shared" si="18"/>
        <v>60.240060810062026</v>
      </c>
      <c r="BA14" s="56">
        <f t="shared" si="19"/>
        <v>121.05006202000001</v>
      </c>
      <c r="BB14" s="56">
        <f t="shared" si="20"/>
        <v>183.07000000602403</v>
      </c>
      <c r="BC14" s="57">
        <f t="shared" si="21"/>
        <v>121.05006202000001</v>
      </c>
      <c r="BD14" s="12">
        <f t="shared" si="22"/>
        <v>3</v>
      </c>
      <c r="BE14">
        <f t="shared" si="23"/>
        <v>62.020100000000006</v>
      </c>
      <c r="BF14">
        <f t="shared" si="24"/>
        <v>60.810200000000002</v>
      </c>
      <c r="BG14">
        <f t="shared" si="25"/>
        <v>60.240300000000005</v>
      </c>
      <c r="BH14" s="3">
        <f t="shared" si="26"/>
        <v>1</v>
      </c>
      <c r="BI14" s="3">
        <f t="shared" si="4"/>
        <v>2</v>
      </c>
      <c r="BJ14" s="3">
        <f t="shared" si="4"/>
        <v>3</v>
      </c>
      <c r="BK14">
        <f t="shared" si="27"/>
        <v>1</v>
      </c>
      <c r="BL14">
        <f t="shared" si="28"/>
        <v>2</v>
      </c>
      <c r="BM14">
        <f t="shared" si="29"/>
        <v>3</v>
      </c>
    </row>
    <row r="15" spans="1:65" ht="16.5" customHeight="1">
      <c r="A15" s="14">
        <f>IF(Seznam!F15="","",Seznam!F15)</f>
        <v>203</v>
      </c>
      <c r="B15" s="14" t="str">
        <f>IF(Seznam!G15="","",Seznam!G15)</f>
        <v>PÍŠOVÁ Adéla</v>
      </c>
      <c r="C15" s="38" t="str">
        <f>IF(Seznam!H15="","",Seznam!H15)</f>
        <v>ÚAMK - AMK Škoda</v>
      </c>
      <c r="D15" s="39" t="str">
        <f>IF(Seznam!I15="","",Seznam!I15)</f>
        <v>StČ</v>
      </c>
      <c r="E15" s="13">
        <f>IF(Tr!H15="","",Tr!H15)</f>
        <v>63.31</v>
      </c>
      <c r="F15" s="67" t="str">
        <f>IF(Tr!I15="","",Tr!I15)</f>
        <v/>
      </c>
      <c r="G15" s="67" t="str">
        <f>IF(Tr!J15="","",Tr!J15)</f>
        <v/>
      </c>
      <c r="H15" s="67" t="str">
        <f>IF(Tr!K15="","",Tr!K15)</f>
        <v/>
      </c>
      <c r="I15" s="1">
        <f>IF('1j'!H15="",0,'1j'!H15)</f>
        <v>63.28</v>
      </c>
      <c r="J15" s="68">
        <f>IF('1j'!I15="",0,'1j'!I15)</f>
        <v>0</v>
      </c>
      <c r="K15" s="68">
        <f>IF('1j'!J15="",0,'1j'!J15)</f>
        <v>0</v>
      </c>
      <c r="L15" s="68">
        <f>IF('1j'!K15="",0,'1j'!K15)</f>
        <v>0</v>
      </c>
      <c r="M15" s="1">
        <f>IF('2j (proA 1j)'!H15="",0,'2j (proA 1j)'!H15)</f>
        <v>61.75</v>
      </c>
      <c r="N15" s="68">
        <f>IF('2j (proA 1j)'!I15="",0,'2j (proA 1j)'!I15)</f>
        <v>0</v>
      </c>
      <c r="O15" s="68">
        <f>IF('2j (proA 1j)'!J15="",0,'2j (proA 1j)'!J15)</f>
        <v>0</v>
      </c>
      <c r="P15" s="68">
        <f>IF('2j (proA 1j)'!K15="",0,'2j (proA 1j)'!K15)</f>
        <v>0</v>
      </c>
      <c r="Q15" s="1">
        <f>IF('3j (proA 2j)'!H15="",0,'3j (proA 2j)'!H15)</f>
        <v>61.87</v>
      </c>
      <c r="R15" s="68">
        <f>IF('3j (proA 2j)'!I15="",0,'3j (proA 2j)'!I15)</f>
        <v>0</v>
      </c>
      <c r="S15" s="68">
        <f>IF('3j (proA 2j)'!J15="",0,'3j (proA 2j)'!J15)</f>
        <v>0</v>
      </c>
      <c r="T15" s="68">
        <f>IF('3j (proA 2j)'!K15="",0,'3j (proA 2j)'!K15)</f>
        <v>0</v>
      </c>
      <c r="U15" s="1">
        <f t="shared" si="5"/>
        <v>123.62006328000001</v>
      </c>
      <c r="V15" s="65">
        <f t="shared" si="6"/>
        <v>6</v>
      </c>
      <c r="W15" s="3"/>
      <c r="X15" s="3"/>
      <c r="Y15" s="3"/>
      <c r="Z15" s="52" t="str">
        <f t="shared" si="7"/>
        <v>B</v>
      </c>
      <c r="AA15" s="4">
        <f t="shared" si="0"/>
        <v>63.28</v>
      </c>
      <c r="AB15" s="4">
        <f t="shared" si="0"/>
        <v>0</v>
      </c>
      <c r="AC15" s="4">
        <f t="shared" si="0"/>
        <v>0</v>
      </c>
      <c r="AD15" s="4">
        <f t="shared" si="0"/>
        <v>0</v>
      </c>
      <c r="AE15" s="5">
        <f t="shared" si="0"/>
        <v>61.75</v>
      </c>
      <c r="AF15" s="15">
        <f t="shared" si="0"/>
        <v>0</v>
      </c>
      <c r="AG15" s="15">
        <f t="shared" si="0"/>
        <v>0</v>
      </c>
      <c r="AH15" s="15">
        <f t="shared" si="0"/>
        <v>0</v>
      </c>
      <c r="AI15" s="6">
        <f t="shared" si="0"/>
        <v>61.87</v>
      </c>
      <c r="AJ15" s="15">
        <f t="shared" si="0"/>
        <v>0</v>
      </c>
      <c r="AK15" s="15">
        <f t="shared" si="0"/>
        <v>0</v>
      </c>
      <c r="AL15" s="15">
        <f t="shared" si="0"/>
        <v>0</v>
      </c>
      <c r="AM15" s="7">
        <f t="shared" si="1"/>
        <v>63.28</v>
      </c>
      <c r="AN15" s="7">
        <f t="shared" si="2"/>
        <v>61.75</v>
      </c>
      <c r="AO15" s="7">
        <f t="shared" si="3"/>
        <v>61.87</v>
      </c>
      <c r="AP15" s="8">
        <f t="shared" si="8"/>
        <v>61.75</v>
      </c>
      <c r="AQ15" s="53">
        <f t="shared" si="9"/>
        <v>63.28</v>
      </c>
      <c r="AR15" s="54">
        <f t="shared" si="10"/>
        <v>61.75</v>
      </c>
      <c r="AS15" s="54">
        <f t="shared" si="11"/>
        <v>6.1870000000000002E-5</v>
      </c>
      <c r="AT15" s="55">
        <f t="shared" si="12"/>
        <v>6.1870000000000002E-5</v>
      </c>
      <c r="AU15" s="55">
        <f t="shared" si="13"/>
        <v>6.3280000000000004E-5</v>
      </c>
      <c r="AV15" s="55">
        <f t="shared" si="14"/>
        <v>6.328E-11</v>
      </c>
      <c r="AW15" s="55">
        <f t="shared" si="15"/>
        <v>6.1749999999999999E-9</v>
      </c>
      <c r="AX15" s="53">
        <f t="shared" si="16"/>
        <v>0</v>
      </c>
      <c r="AY15" s="56">
        <f t="shared" si="17"/>
        <v>61.750061870000003</v>
      </c>
      <c r="AZ15" s="56">
        <f t="shared" si="18"/>
        <v>61.750061870063284</v>
      </c>
      <c r="BA15" s="56">
        <f t="shared" si="19"/>
        <v>123.62006328000001</v>
      </c>
      <c r="BB15" s="56">
        <f t="shared" si="20"/>
        <v>186.90000000617499</v>
      </c>
      <c r="BC15" s="57">
        <f t="shared" si="21"/>
        <v>123.62006328000001</v>
      </c>
      <c r="BD15" s="12">
        <f t="shared" si="22"/>
        <v>6</v>
      </c>
      <c r="BE15">
        <f t="shared" si="23"/>
        <v>63.280100000000004</v>
      </c>
      <c r="BF15">
        <f t="shared" si="24"/>
        <v>61.7502</v>
      </c>
      <c r="BG15">
        <f t="shared" si="25"/>
        <v>61.8703</v>
      </c>
      <c r="BH15" s="3">
        <f t="shared" si="26"/>
        <v>1</v>
      </c>
      <c r="BI15" s="3">
        <f t="shared" si="4"/>
        <v>3</v>
      </c>
      <c r="BJ15" s="3">
        <f t="shared" si="4"/>
        <v>2</v>
      </c>
      <c r="BK15">
        <f t="shared" si="27"/>
        <v>1</v>
      </c>
      <c r="BL15">
        <f t="shared" si="28"/>
        <v>3</v>
      </c>
      <c r="BM15">
        <f t="shared" si="29"/>
        <v>2</v>
      </c>
    </row>
    <row r="16" spans="1:65" ht="16.5" customHeight="1">
      <c r="A16" s="14">
        <f>IF(Seznam!F16="","",Seznam!F16)</f>
        <v>201</v>
      </c>
      <c r="B16" s="14" t="str">
        <f>IF(Seznam!G16="","",Seznam!G16)</f>
        <v>ČAPEK Tomáš</v>
      </c>
      <c r="C16" s="38" t="str">
        <f>IF(Seznam!H16="","",Seznam!H16)</f>
        <v>ÚAMK - AMK Škoda</v>
      </c>
      <c r="D16" s="39" t="str">
        <f>IF(Seznam!I16="","",Seznam!I16)</f>
        <v>StČ</v>
      </c>
      <c r="E16" s="13">
        <f>IF(Tr!H16="","",Tr!H16)</f>
        <v>60.01</v>
      </c>
      <c r="F16" s="67" t="str">
        <f>IF(Tr!I16="","",Tr!I16)</f>
        <v/>
      </c>
      <c r="G16" s="67" t="str">
        <f>IF(Tr!J16="","",Tr!J16)</f>
        <v/>
      </c>
      <c r="H16" s="67" t="str">
        <f>IF(Tr!K16="","",Tr!K16)</f>
        <v/>
      </c>
      <c r="I16" s="1">
        <f>IF('1j'!H16="",0,'1j'!H16)</f>
        <v>60.02</v>
      </c>
      <c r="J16" s="68">
        <f>IF('1j'!I16="",0,'1j'!I16)</f>
        <v>0</v>
      </c>
      <c r="K16" s="68">
        <f>IF('1j'!J16="",0,'1j'!J16)</f>
        <v>0</v>
      </c>
      <c r="L16" s="68">
        <f>IF('1j'!K16="",0,'1j'!K16)</f>
        <v>0</v>
      </c>
      <c r="M16" s="1">
        <f>IF('2j (proA 1j)'!H16="",0,'2j (proA 1j)'!H16)</f>
        <v>58.94</v>
      </c>
      <c r="N16" s="68">
        <f>IF('2j (proA 1j)'!I16="",0,'2j (proA 1j)'!I16)</f>
        <v>0</v>
      </c>
      <c r="O16" s="68">
        <f>IF('2j (proA 1j)'!J16="",0,'2j (proA 1j)'!J16)</f>
        <v>0</v>
      </c>
      <c r="P16" s="68">
        <f>IF('2j (proA 1j)'!K16="",0,'2j (proA 1j)'!K16)</f>
        <v>100</v>
      </c>
      <c r="Q16" s="1">
        <f>IF('3j (proA 2j)'!H16="",0,'3j (proA 2j)'!H16)</f>
        <v>59.06</v>
      </c>
      <c r="R16" s="68">
        <f>IF('3j (proA 2j)'!I16="",0,'3j (proA 2j)'!I16)</f>
        <v>0</v>
      </c>
      <c r="S16" s="68">
        <f>IF('3j (proA 2j)'!J16="",0,'3j (proA 2j)'!J16)</f>
        <v>0</v>
      </c>
      <c r="T16" s="68">
        <f>IF('3j (proA 2j)'!K16="",0,'3j (proA 2j)'!K16)</f>
        <v>0</v>
      </c>
      <c r="U16" s="1">
        <f t="shared" si="5"/>
        <v>119.08015893999999</v>
      </c>
      <c r="V16" s="65">
        <f t="shared" si="6"/>
        <v>1</v>
      </c>
      <c r="W16" s="3"/>
      <c r="X16" s="3"/>
      <c r="Y16" s="3"/>
      <c r="Z16" s="52" t="str">
        <f t="shared" si="7"/>
        <v>B</v>
      </c>
      <c r="AA16" s="4">
        <f t="shared" si="0"/>
        <v>60.02</v>
      </c>
      <c r="AB16" s="4">
        <f t="shared" si="0"/>
        <v>0</v>
      </c>
      <c r="AC16" s="4">
        <f t="shared" si="0"/>
        <v>0</v>
      </c>
      <c r="AD16" s="4">
        <f t="shared" si="0"/>
        <v>0</v>
      </c>
      <c r="AE16" s="5">
        <f t="shared" si="0"/>
        <v>58.94</v>
      </c>
      <c r="AF16" s="15">
        <f t="shared" si="0"/>
        <v>0</v>
      </c>
      <c r="AG16" s="15">
        <f t="shared" si="0"/>
        <v>0</v>
      </c>
      <c r="AH16" s="15">
        <f t="shared" si="0"/>
        <v>100</v>
      </c>
      <c r="AI16" s="6">
        <f t="shared" si="0"/>
        <v>59.06</v>
      </c>
      <c r="AJ16" s="15">
        <f t="shared" si="0"/>
        <v>0</v>
      </c>
      <c r="AK16" s="15">
        <f t="shared" si="0"/>
        <v>0</v>
      </c>
      <c r="AL16" s="15">
        <f t="shared" si="0"/>
        <v>0</v>
      </c>
      <c r="AM16" s="7">
        <f t="shared" si="1"/>
        <v>60.02</v>
      </c>
      <c r="AN16" s="7">
        <f t="shared" si="2"/>
        <v>158.94</v>
      </c>
      <c r="AO16" s="7">
        <f t="shared" si="3"/>
        <v>59.06</v>
      </c>
      <c r="AP16" s="8">
        <f t="shared" si="8"/>
        <v>59.06</v>
      </c>
      <c r="AQ16" s="53">
        <f t="shared" si="9"/>
        <v>158.94</v>
      </c>
      <c r="AR16" s="54">
        <f t="shared" si="10"/>
        <v>59.06</v>
      </c>
      <c r="AS16" s="54">
        <f t="shared" si="11"/>
        <v>1.5893999999999999E-4</v>
      </c>
      <c r="AT16" s="55">
        <f t="shared" si="12"/>
        <v>6.0019999999999984E-5</v>
      </c>
      <c r="AU16" s="55">
        <f t="shared" si="13"/>
        <v>1.5893999999999999E-4</v>
      </c>
      <c r="AV16" s="55">
        <f t="shared" si="14"/>
        <v>1.5894E-10</v>
      </c>
      <c r="AW16" s="55">
        <f t="shared" si="15"/>
        <v>5.9060000000000001E-9</v>
      </c>
      <c r="AX16" s="53">
        <f t="shared" si="16"/>
        <v>1E-4</v>
      </c>
      <c r="AY16" s="56">
        <f t="shared" si="17"/>
        <v>59.060158940000001</v>
      </c>
      <c r="AZ16" s="56">
        <f t="shared" si="18"/>
        <v>59.060060020158943</v>
      </c>
      <c r="BA16" s="56">
        <f t="shared" si="19"/>
        <v>119.08015893999999</v>
      </c>
      <c r="BB16" s="56">
        <f t="shared" si="20"/>
        <v>278.02010000590593</v>
      </c>
      <c r="BC16" s="57">
        <f t="shared" si="21"/>
        <v>119.08015893999999</v>
      </c>
      <c r="BD16" s="12">
        <f t="shared" si="22"/>
        <v>1</v>
      </c>
      <c r="BE16">
        <f t="shared" si="23"/>
        <v>60.020100000000006</v>
      </c>
      <c r="BF16">
        <f t="shared" si="24"/>
        <v>158.9402</v>
      </c>
      <c r="BG16">
        <f t="shared" si="25"/>
        <v>59.060300000000005</v>
      </c>
      <c r="BH16" s="3">
        <f t="shared" si="26"/>
        <v>2</v>
      </c>
      <c r="BI16" s="3">
        <f t="shared" si="4"/>
        <v>1</v>
      </c>
      <c r="BJ16" s="3">
        <f t="shared" si="4"/>
        <v>3</v>
      </c>
      <c r="BK16">
        <f t="shared" si="27"/>
        <v>2</v>
      </c>
      <c r="BL16">
        <f t="shared" si="28"/>
        <v>1</v>
      </c>
      <c r="BM16">
        <f t="shared" si="29"/>
        <v>3</v>
      </c>
    </row>
    <row r="17" spans="1:65" ht="16.5" hidden="1" customHeight="1">
      <c r="A17" s="14" t="str">
        <f>IF(Seznam!F17="","",Seznam!F17)</f>
        <v/>
      </c>
      <c r="B17" s="14" t="str">
        <f>IF(Seznam!G17="","",Seznam!G17)</f>
        <v>KYTKA Matiáš</v>
      </c>
      <c r="C17" s="38" t="str">
        <f>IF(Seznam!H17="","",Seznam!H17)</f>
        <v>ÚAMK - AMK Škoda</v>
      </c>
      <c r="D17" s="39" t="str">
        <f>IF(Seznam!I17="","",Seznam!I17)</f>
        <v>StČ</v>
      </c>
      <c r="E17" s="13" t="str">
        <f>IF(Tr!H17="","",Tr!H17)</f>
        <v/>
      </c>
      <c r="F17" s="67" t="str">
        <f>IF(Tr!I17="","",Tr!I17)</f>
        <v/>
      </c>
      <c r="G17" s="67" t="str">
        <f>IF(Tr!J17="","",Tr!J17)</f>
        <v/>
      </c>
      <c r="H17" s="67" t="str">
        <f>IF(Tr!K17="","",Tr!K17)</f>
        <v/>
      </c>
      <c r="I17" s="1">
        <f>IF('1j'!H17="",0,'1j'!H17)</f>
        <v>0</v>
      </c>
      <c r="J17" s="68">
        <f>IF('1j'!I17="",0,'1j'!I17)</f>
        <v>0</v>
      </c>
      <c r="K17" s="68">
        <f>IF('1j'!J17="",0,'1j'!J17)</f>
        <v>0</v>
      </c>
      <c r="L17" s="68">
        <f>IF('1j'!K17="",0,'1j'!K17)</f>
        <v>0</v>
      </c>
      <c r="M17" s="1">
        <f>IF('2j (proA 1j)'!H17="",0,'2j (proA 1j)'!H17)</f>
        <v>0</v>
      </c>
      <c r="N17" s="68">
        <f>IF('2j (proA 1j)'!I17="",0,'2j (proA 1j)'!I17)</f>
        <v>0</v>
      </c>
      <c r="O17" s="68">
        <f>IF('2j (proA 1j)'!J17="",0,'2j (proA 1j)'!J17)</f>
        <v>0</v>
      </c>
      <c r="P17" s="68">
        <f>IF('2j (proA 1j)'!K17="",0,'2j (proA 1j)'!K17)</f>
        <v>0</v>
      </c>
      <c r="Q17" s="1">
        <f>IF('3j (proA 2j)'!H17="",0,'3j (proA 2j)'!H17)</f>
        <v>0</v>
      </c>
      <c r="R17" s="68">
        <f>IF('3j (proA 2j)'!I17="",0,'3j (proA 2j)'!I17)</f>
        <v>0</v>
      </c>
      <c r="S17" s="68">
        <f>IF('3j (proA 2j)'!J17="",0,'3j (proA 2j)'!J17)</f>
        <v>0</v>
      </c>
      <c r="T17" s="68">
        <f>IF('3j (proA 2j)'!K17="",0,'3j (proA 2j)'!K17)</f>
        <v>0</v>
      </c>
      <c r="U17" s="1" t="str">
        <f t="shared" si="5"/>
        <v/>
      </c>
      <c r="V17" s="65" t="str">
        <f t="shared" si="6"/>
        <v/>
      </c>
      <c r="W17" s="3"/>
      <c r="X17" s="3"/>
      <c r="Y17" s="3"/>
      <c r="Z17" s="52" t="str">
        <f t="shared" si="7"/>
        <v>B</v>
      </c>
      <c r="AA17" s="4">
        <f t="shared" si="0"/>
        <v>0</v>
      </c>
      <c r="AB17" s="4">
        <f t="shared" si="0"/>
        <v>0</v>
      </c>
      <c r="AC17" s="4">
        <f t="shared" si="0"/>
        <v>0</v>
      </c>
      <c r="AD17" s="4">
        <f t="shared" si="0"/>
        <v>0</v>
      </c>
      <c r="AE17" s="5">
        <f t="shared" si="0"/>
        <v>0</v>
      </c>
      <c r="AF17" s="15">
        <f t="shared" si="0"/>
        <v>0</v>
      </c>
      <c r="AG17" s="15">
        <f t="shared" si="0"/>
        <v>0</v>
      </c>
      <c r="AH17" s="15">
        <f t="shared" si="0"/>
        <v>0</v>
      </c>
      <c r="AI17" s="6">
        <f t="shared" si="0"/>
        <v>0</v>
      </c>
      <c r="AJ17" s="15">
        <f t="shared" si="0"/>
        <v>0</v>
      </c>
      <c r="AK17" s="15">
        <f t="shared" si="0"/>
        <v>0</v>
      </c>
      <c r="AL17" s="15">
        <f t="shared" si="0"/>
        <v>0</v>
      </c>
      <c r="AM17" s="7">
        <f t="shared" si="1"/>
        <v>0</v>
      </c>
      <c r="AN17" s="7">
        <f t="shared" si="2"/>
        <v>0</v>
      </c>
      <c r="AO17" s="7">
        <f t="shared" si="3"/>
        <v>0</v>
      </c>
      <c r="AP17" s="8">
        <f t="shared" si="8"/>
        <v>0</v>
      </c>
      <c r="AQ17" s="53">
        <f t="shared" si="9"/>
        <v>0</v>
      </c>
      <c r="AR17" s="54">
        <f t="shared" si="10"/>
        <v>0</v>
      </c>
      <c r="AS17" s="54">
        <f t="shared" si="11"/>
        <v>0</v>
      </c>
      <c r="AT17" s="55">
        <f t="shared" si="12"/>
        <v>0</v>
      </c>
      <c r="AU17" s="55">
        <f t="shared" si="13"/>
        <v>0</v>
      </c>
      <c r="AV17" s="55">
        <f t="shared" si="14"/>
        <v>0</v>
      </c>
      <c r="AW17" s="55">
        <f t="shared" si="15"/>
        <v>0</v>
      </c>
      <c r="AX17" s="53">
        <f t="shared" si="16"/>
        <v>0</v>
      </c>
      <c r="AY17" s="56">
        <f t="shared" si="17"/>
        <v>0</v>
      </c>
      <c r="AZ17" s="56">
        <f t="shared" si="18"/>
        <v>0</v>
      </c>
      <c r="BA17" s="56">
        <f t="shared" si="19"/>
        <v>0</v>
      </c>
      <c r="BB17" s="56">
        <f t="shared" si="20"/>
        <v>0</v>
      </c>
      <c r="BC17" s="57" t="str">
        <f t="shared" si="21"/>
        <v/>
      </c>
      <c r="BD17" s="12" t="str">
        <f t="shared" si="22"/>
        <v/>
      </c>
      <c r="BE17">
        <f t="shared" si="23"/>
        <v>1E-4</v>
      </c>
      <c r="BF17">
        <f t="shared" si="24"/>
        <v>2.0000000000000001E-4</v>
      </c>
      <c r="BG17">
        <f t="shared" si="25"/>
        <v>2.9999999999999997E-4</v>
      </c>
      <c r="BH17" s="3">
        <f t="shared" si="26"/>
        <v>3</v>
      </c>
      <c r="BI17" s="3">
        <f t="shared" si="4"/>
        <v>2</v>
      </c>
      <c r="BJ17" s="3">
        <f t="shared" si="4"/>
        <v>1</v>
      </c>
      <c r="BK17">
        <f t="shared" si="27"/>
        <v>3</v>
      </c>
      <c r="BL17">
        <f t="shared" si="28"/>
        <v>2</v>
      </c>
      <c r="BM17">
        <f t="shared" si="29"/>
        <v>1</v>
      </c>
    </row>
    <row r="18" spans="1:65" ht="16.5" hidden="1" customHeight="1">
      <c r="A18" s="14" t="str">
        <f>IF(Seznam!F18="","",Seznam!F18)</f>
        <v/>
      </c>
      <c r="B18" s="14" t="str">
        <f>IF(Seznam!G18="","",Seznam!G18)</f>
        <v>BALÍK Ferdinat</v>
      </c>
      <c r="C18" s="38" t="str">
        <f>IF(Seznam!H18="","",Seznam!H18)</f>
        <v>Minikáry Libeř klub v AČR</v>
      </c>
      <c r="D18" s="39" t="str">
        <f>IF(Seznam!I18="","",Seznam!I18)</f>
        <v>StČ</v>
      </c>
      <c r="E18" s="13" t="str">
        <f>IF(Tr!H18="","",Tr!H18)</f>
        <v/>
      </c>
      <c r="F18" s="67" t="str">
        <f>IF(Tr!I18="","",Tr!I18)</f>
        <v/>
      </c>
      <c r="G18" s="67" t="str">
        <f>IF(Tr!J18="","",Tr!J18)</f>
        <v/>
      </c>
      <c r="H18" s="67" t="str">
        <f>IF(Tr!K18="","",Tr!K18)</f>
        <v/>
      </c>
      <c r="I18" s="1">
        <f>IF('1j'!H18="",0,'1j'!H18)</f>
        <v>0</v>
      </c>
      <c r="J18" s="68">
        <f>IF('1j'!I18="",0,'1j'!I18)</f>
        <v>0</v>
      </c>
      <c r="K18" s="68">
        <f>IF('1j'!J18="",0,'1j'!J18)</f>
        <v>0</v>
      </c>
      <c r="L18" s="68">
        <f>IF('1j'!K18="",0,'1j'!K18)</f>
        <v>0</v>
      </c>
      <c r="M18" s="1">
        <f>IF('2j (proA 1j)'!H18="",0,'2j (proA 1j)'!H18)</f>
        <v>0</v>
      </c>
      <c r="N18" s="68">
        <f>IF('2j (proA 1j)'!I18="",0,'2j (proA 1j)'!I18)</f>
        <v>0</v>
      </c>
      <c r="O18" s="68">
        <f>IF('2j (proA 1j)'!J18="",0,'2j (proA 1j)'!J18)</f>
        <v>0</v>
      </c>
      <c r="P18" s="68">
        <f>IF('2j (proA 1j)'!K18="",0,'2j (proA 1j)'!K18)</f>
        <v>0</v>
      </c>
      <c r="Q18" s="1">
        <f>IF('3j (proA 2j)'!H18="",0,'3j (proA 2j)'!H18)</f>
        <v>0</v>
      </c>
      <c r="R18" s="68">
        <f>IF('3j (proA 2j)'!I18="",0,'3j (proA 2j)'!I18)</f>
        <v>0</v>
      </c>
      <c r="S18" s="68">
        <f>IF('3j (proA 2j)'!J18="",0,'3j (proA 2j)'!J18)</f>
        <v>0</v>
      </c>
      <c r="T18" s="68">
        <f>IF('3j (proA 2j)'!K18="",0,'3j (proA 2j)'!K18)</f>
        <v>0</v>
      </c>
      <c r="U18" s="1" t="str">
        <f t="shared" si="5"/>
        <v/>
      </c>
      <c r="V18" s="65" t="str">
        <f t="shared" si="6"/>
        <v/>
      </c>
      <c r="W18" s="3"/>
      <c r="X18" s="3"/>
      <c r="Y18" s="3"/>
      <c r="Z18" s="52" t="str">
        <f t="shared" si="7"/>
        <v>B</v>
      </c>
      <c r="AA18" s="4">
        <f t="shared" si="0"/>
        <v>0</v>
      </c>
      <c r="AB18" s="4">
        <f t="shared" si="0"/>
        <v>0</v>
      </c>
      <c r="AC18" s="4">
        <f t="shared" si="0"/>
        <v>0</v>
      </c>
      <c r="AD18" s="4">
        <f t="shared" si="0"/>
        <v>0</v>
      </c>
      <c r="AE18" s="5">
        <f t="shared" si="0"/>
        <v>0</v>
      </c>
      <c r="AF18" s="15">
        <f t="shared" si="0"/>
        <v>0</v>
      </c>
      <c r="AG18" s="15">
        <f t="shared" si="0"/>
        <v>0</v>
      </c>
      <c r="AH18" s="15">
        <f t="shared" si="0"/>
        <v>0</v>
      </c>
      <c r="AI18" s="6">
        <f t="shared" si="0"/>
        <v>0</v>
      </c>
      <c r="AJ18" s="15">
        <f t="shared" si="0"/>
        <v>0</v>
      </c>
      <c r="AK18" s="15">
        <f t="shared" si="0"/>
        <v>0</v>
      </c>
      <c r="AL18" s="15">
        <f t="shared" si="0"/>
        <v>0</v>
      </c>
      <c r="AM18" s="7">
        <f t="shared" si="1"/>
        <v>0</v>
      </c>
      <c r="AN18" s="7">
        <f t="shared" si="2"/>
        <v>0</v>
      </c>
      <c r="AO18" s="7">
        <f t="shared" si="3"/>
        <v>0</v>
      </c>
      <c r="AP18" s="8">
        <f t="shared" si="8"/>
        <v>0</v>
      </c>
      <c r="AQ18" s="53">
        <f t="shared" si="9"/>
        <v>0</v>
      </c>
      <c r="AR18" s="54">
        <f t="shared" si="10"/>
        <v>0</v>
      </c>
      <c r="AS18" s="54">
        <f t="shared" si="11"/>
        <v>0</v>
      </c>
      <c r="AT18" s="55">
        <f t="shared" si="12"/>
        <v>0</v>
      </c>
      <c r="AU18" s="55">
        <f t="shared" si="13"/>
        <v>0</v>
      </c>
      <c r="AV18" s="55">
        <f t="shared" si="14"/>
        <v>0</v>
      </c>
      <c r="AW18" s="55">
        <f t="shared" si="15"/>
        <v>0</v>
      </c>
      <c r="AX18" s="53">
        <f t="shared" si="16"/>
        <v>0</v>
      </c>
      <c r="AY18" s="56">
        <f t="shared" si="17"/>
        <v>0</v>
      </c>
      <c r="AZ18" s="56">
        <f t="shared" si="18"/>
        <v>0</v>
      </c>
      <c r="BA18" s="56">
        <f t="shared" si="19"/>
        <v>0</v>
      </c>
      <c r="BB18" s="56">
        <f t="shared" si="20"/>
        <v>0</v>
      </c>
      <c r="BC18" s="57" t="str">
        <f t="shared" si="21"/>
        <v/>
      </c>
      <c r="BD18" s="12" t="str">
        <f t="shared" si="22"/>
        <v/>
      </c>
      <c r="BE18">
        <f t="shared" si="23"/>
        <v>1E-4</v>
      </c>
      <c r="BF18">
        <f t="shared" si="24"/>
        <v>2.0000000000000001E-4</v>
      </c>
      <c r="BG18">
        <f t="shared" si="25"/>
        <v>2.9999999999999997E-4</v>
      </c>
      <c r="BH18" s="3">
        <f t="shared" si="26"/>
        <v>3</v>
      </c>
      <c r="BI18" s="3">
        <f t="shared" si="4"/>
        <v>2</v>
      </c>
      <c r="BJ18" s="3">
        <f t="shared" si="4"/>
        <v>1</v>
      </c>
      <c r="BK18">
        <f t="shared" si="27"/>
        <v>3</v>
      </c>
      <c r="BL18">
        <f t="shared" si="28"/>
        <v>2</v>
      </c>
      <c r="BM18">
        <f t="shared" si="29"/>
        <v>1</v>
      </c>
    </row>
    <row r="19" spans="1:65" ht="16.5" hidden="1" customHeight="1">
      <c r="A19" s="14" t="str">
        <f>IF(Seznam!F19="","",Seznam!F19)</f>
        <v/>
      </c>
      <c r="B19" s="14" t="str">
        <f>IF(Seznam!G19="","",Seznam!G19)</f>
        <v>DVOŘÁKOVÁ Tereza</v>
      </c>
      <c r="C19" s="38" t="str">
        <f>IF(Seznam!H19="","",Seznam!H19)</f>
        <v>Minikáry Libeř klub v AČR</v>
      </c>
      <c r="D19" s="39" t="str">
        <f>IF(Seznam!I19="","",Seznam!I19)</f>
        <v>StČ</v>
      </c>
      <c r="E19" s="13" t="str">
        <f>IF(Tr!H19="","",Tr!H19)</f>
        <v/>
      </c>
      <c r="F19" s="67" t="str">
        <f>IF(Tr!I19="","",Tr!I19)</f>
        <v/>
      </c>
      <c r="G19" s="67" t="str">
        <f>IF(Tr!J19="","",Tr!J19)</f>
        <v/>
      </c>
      <c r="H19" s="67" t="str">
        <f>IF(Tr!K19="","",Tr!K19)</f>
        <v/>
      </c>
      <c r="I19" s="1">
        <f>IF('1j'!H19="",0,'1j'!H19)</f>
        <v>0</v>
      </c>
      <c r="J19" s="68">
        <f>IF('1j'!I19="",0,'1j'!I19)</f>
        <v>0</v>
      </c>
      <c r="K19" s="68">
        <f>IF('1j'!J19="",0,'1j'!J19)</f>
        <v>0</v>
      </c>
      <c r="L19" s="68">
        <f>IF('1j'!K19="",0,'1j'!K19)</f>
        <v>0</v>
      </c>
      <c r="M19" s="1">
        <f>IF('2j (proA 1j)'!H19="",0,'2j (proA 1j)'!H19)</f>
        <v>0</v>
      </c>
      <c r="N19" s="68">
        <f>IF('2j (proA 1j)'!I19="",0,'2j (proA 1j)'!I19)</f>
        <v>0</v>
      </c>
      <c r="O19" s="68">
        <f>IF('2j (proA 1j)'!J19="",0,'2j (proA 1j)'!J19)</f>
        <v>0</v>
      </c>
      <c r="P19" s="68">
        <f>IF('2j (proA 1j)'!K19="",0,'2j (proA 1j)'!K19)</f>
        <v>0</v>
      </c>
      <c r="Q19" s="1">
        <f>IF('3j (proA 2j)'!H19="",0,'3j (proA 2j)'!H19)</f>
        <v>0</v>
      </c>
      <c r="R19" s="68">
        <f>IF('3j (proA 2j)'!I19="",0,'3j (proA 2j)'!I19)</f>
        <v>0</v>
      </c>
      <c r="S19" s="68">
        <f>IF('3j (proA 2j)'!J19="",0,'3j (proA 2j)'!J19)</f>
        <v>0</v>
      </c>
      <c r="T19" s="68">
        <f>IF('3j (proA 2j)'!K19="",0,'3j (proA 2j)'!K19)</f>
        <v>0</v>
      </c>
      <c r="U19" s="1" t="str">
        <f t="shared" si="5"/>
        <v/>
      </c>
      <c r="V19" s="65" t="str">
        <f t="shared" si="6"/>
        <v/>
      </c>
      <c r="W19" s="3"/>
      <c r="X19" s="3"/>
      <c r="Y19" s="3"/>
      <c r="Z19" s="52" t="str">
        <f t="shared" si="7"/>
        <v>B</v>
      </c>
      <c r="AA19" s="4">
        <f t="shared" si="0"/>
        <v>0</v>
      </c>
      <c r="AB19" s="4">
        <f t="shared" si="0"/>
        <v>0</v>
      </c>
      <c r="AC19" s="4">
        <f t="shared" si="0"/>
        <v>0</v>
      </c>
      <c r="AD19" s="4">
        <f t="shared" si="0"/>
        <v>0</v>
      </c>
      <c r="AE19" s="5">
        <f t="shared" si="0"/>
        <v>0</v>
      </c>
      <c r="AF19" s="15">
        <f t="shared" si="0"/>
        <v>0</v>
      </c>
      <c r="AG19" s="15">
        <f t="shared" si="0"/>
        <v>0</v>
      </c>
      <c r="AH19" s="15">
        <f t="shared" si="0"/>
        <v>0</v>
      </c>
      <c r="AI19" s="6">
        <f t="shared" si="0"/>
        <v>0</v>
      </c>
      <c r="AJ19" s="15">
        <f t="shared" si="0"/>
        <v>0</v>
      </c>
      <c r="AK19" s="15">
        <f t="shared" si="0"/>
        <v>0</v>
      </c>
      <c r="AL19" s="15">
        <f t="shared" si="0"/>
        <v>0</v>
      </c>
      <c r="AM19" s="7">
        <f t="shared" si="1"/>
        <v>0</v>
      </c>
      <c r="AN19" s="7">
        <f t="shared" si="2"/>
        <v>0</v>
      </c>
      <c r="AO19" s="7">
        <f t="shared" si="3"/>
        <v>0</v>
      </c>
      <c r="AP19" s="8">
        <f t="shared" si="8"/>
        <v>0</v>
      </c>
      <c r="AQ19" s="53">
        <f t="shared" si="9"/>
        <v>0</v>
      </c>
      <c r="AR19" s="54">
        <f t="shared" si="10"/>
        <v>0</v>
      </c>
      <c r="AS19" s="54">
        <f t="shared" si="11"/>
        <v>0</v>
      </c>
      <c r="AT19" s="55">
        <f t="shared" si="12"/>
        <v>0</v>
      </c>
      <c r="AU19" s="55">
        <f t="shared" si="13"/>
        <v>0</v>
      </c>
      <c r="AV19" s="55">
        <f t="shared" si="14"/>
        <v>0</v>
      </c>
      <c r="AW19" s="55">
        <f t="shared" si="15"/>
        <v>0</v>
      </c>
      <c r="AX19" s="53">
        <f t="shared" si="16"/>
        <v>0</v>
      </c>
      <c r="AY19" s="56">
        <f t="shared" si="17"/>
        <v>0</v>
      </c>
      <c r="AZ19" s="56">
        <f t="shared" si="18"/>
        <v>0</v>
      </c>
      <c r="BA19" s="56">
        <f t="shared" si="19"/>
        <v>0</v>
      </c>
      <c r="BB19" s="56">
        <f t="shared" si="20"/>
        <v>0</v>
      </c>
      <c r="BC19" s="57" t="str">
        <f t="shared" si="21"/>
        <v/>
      </c>
      <c r="BD19" s="12" t="str">
        <f t="shared" si="22"/>
        <v/>
      </c>
      <c r="BE19">
        <f t="shared" si="23"/>
        <v>1E-4</v>
      </c>
      <c r="BF19">
        <f t="shared" si="24"/>
        <v>2.0000000000000001E-4</v>
      </c>
      <c r="BG19">
        <f t="shared" si="25"/>
        <v>2.9999999999999997E-4</v>
      </c>
      <c r="BH19" s="3">
        <f t="shared" si="26"/>
        <v>3</v>
      </c>
      <c r="BI19" s="3">
        <f t="shared" si="4"/>
        <v>2</v>
      </c>
      <c r="BJ19" s="3">
        <f t="shared" si="4"/>
        <v>1</v>
      </c>
      <c r="BK19">
        <f t="shared" si="27"/>
        <v>3</v>
      </c>
      <c r="BL19">
        <f t="shared" si="28"/>
        <v>2</v>
      </c>
      <c r="BM19">
        <f t="shared" si="29"/>
        <v>1</v>
      </c>
    </row>
    <row r="20" spans="1:65" ht="16.5" hidden="1" customHeight="1">
      <c r="A20" s="14" t="str">
        <f>IF(Seznam!F20="","",Seznam!F20)</f>
        <v/>
      </c>
      <c r="B20" s="14" t="str">
        <f>IF(Seznam!G20="","",Seznam!G20)</f>
        <v>DVOŘÁK Matěj</v>
      </c>
      <c r="C20" s="38" t="str">
        <f>IF(Seznam!H20="","",Seznam!H20)</f>
        <v>Minikáry Libeř klub v AČR</v>
      </c>
      <c r="D20" s="39" t="str">
        <f>IF(Seznam!I20="","",Seznam!I20)</f>
        <v>StČ</v>
      </c>
      <c r="E20" s="13" t="str">
        <f>IF(Tr!H20="","",Tr!H20)</f>
        <v/>
      </c>
      <c r="F20" s="67" t="str">
        <f>IF(Tr!I20="","",Tr!I20)</f>
        <v/>
      </c>
      <c r="G20" s="67" t="str">
        <f>IF(Tr!J20="","",Tr!J20)</f>
        <v/>
      </c>
      <c r="H20" s="67" t="str">
        <f>IF(Tr!K20="","",Tr!K20)</f>
        <v/>
      </c>
      <c r="I20" s="1">
        <f>IF('1j'!H20="",0,'1j'!H20)</f>
        <v>0</v>
      </c>
      <c r="J20" s="68">
        <f>IF('1j'!I20="",0,'1j'!I20)</f>
        <v>0</v>
      </c>
      <c r="K20" s="68">
        <f>IF('1j'!J20="",0,'1j'!J20)</f>
        <v>0</v>
      </c>
      <c r="L20" s="68">
        <f>IF('1j'!K20="",0,'1j'!K20)</f>
        <v>0</v>
      </c>
      <c r="M20" s="1">
        <f>IF('2j (proA 1j)'!H20="",0,'2j (proA 1j)'!H20)</f>
        <v>0</v>
      </c>
      <c r="N20" s="68">
        <f>IF('2j (proA 1j)'!I20="",0,'2j (proA 1j)'!I20)</f>
        <v>0</v>
      </c>
      <c r="O20" s="68">
        <f>IF('2j (proA 1j)'!J20="",0,'2j (proA 1j)'!J20)</f>
        <v>0</v>
      </c>
      <c r="P20" s="68">
        <f>IF('2j (proA 1j)'!K20="",0,'2j (proA 1j)'!K20)</f>
        <v>0</v>
      </c>
      <c r="Q20" s="1">
        <f>IF('3j (proA 2j)'!H20="",0,'3j (proA 2j)'!H20)</f>
        <v>0</v>
      </c>
      <c r="R20" s="68">
        <f>IF('3j (proA 2j)'!I20="",0,'3j (proA 2j)'!I20)</f>
        <v>0</v>
      </c>
      <c r="S20" s="68">
        <f>IF('3j (proA 2j)'!J20="",0,'3j (proA 2j)'!J20)</f>
        <v>0</v>
      </c>
      <c r="T20" s="68">
        <f>IF('3j (proA 2j)'!K20="",0,'3j (proA 2j)'!K20)</f>
        <v>0</v>
      </c>
      <c r="U20" s="1" t="str">
        <f t="shared" si="5"/>
        <v/>
      </c>
      <c r="V20" s="65" t="str">
        <f t="shared" si="6"/>
        <v/>
      </c>
      <c r="W20" s="3"/>
      <c r="X20" s="3"/>
      <c r="Y20" s="3"/>
      <c r="Z20" s="52" t="str">
        <f t="shared" si="7"/>
        <v>B</v>
      </c>
      <c r="AA20" s="4">
        <f t="shared" si="0"/>
        <v>0</v>
      </c>
      <c r="AB20" s="4">
        <f t="shared" si="0"/>
        <v>0</v>
      </c>
      <c r="AC20" s="4">
        <f t="shared" si="0"/>
        <v>0</v>
      </c>
      <c r="AD20" s="4">
        <f t="shared" si="0"/>
        <v>0</v>
      </c>
      <c r="AE20" s="5">
        <f t="shared" si="0"/>
        <v>0</v>
      </c>
      <c r="AF20" s="15">
        <f t="shared" si="0"/>
        <v>0</v>
      </c>
      <c r="AG20" s="15">
        <f t="shared" si="0"/>
        <v>0</v>
      </c>
      <c r="AH20" s="15">
        <f t="shared" si="0"/>
        <v>0</v>
      </c>
      <c r="AI20" s="6">
        <f t="shared" si="0"/>
        <v>0</v>
      </c>
      <c r="AJ20" s="15">
        <f t="shared" si="0"/>
        <v>0</v>
      </c>
      <c r="AK20" s="15">
        <f t="shared" si="0"/>
        <v>0</v>
      </c>
      <c r="AL20" s="15">
        <f t="shared" si="0"/>
        <v>0</v>
      </c>
      <c r="AM20" s="7">
        <f t="shared" si="1"/>
        <v>0</v>
      </c>
      <c r="AN20" s="7">
        <f t="shared" si="2"/>
        <v>0</v>
      </c>
      <c r="AO20" s="7">
        <f t="shared" si="3"/>
        <v>0</v>
      </c>
      <c r="AP20" s="8">
        <f t="shared" si="8"/>
        <v>0</v>
      </c>
      <c r="AQ20" s="53">
        <f t="shared" si="9"/>
        <v>0</v>
      </c>
      <c r="AR20" s="54">
        <f t="shared" si="10"/>
        <v>0</v>
      </c>
      <c r="AS20" s="54">
        <f t="shared" si="11"/>
        <v>0</v>
      </c>
      <c r="AT20" s="55">
        <f t="shared" si="12"/>
        <v>0</v>
      </c>
      <c r="AU20" s="55">
        <f t="shared" si="13"/>
        <v>0</v>
      </c>
      <c r="AV20" s="55">
        <f t="shared" si="14"/>
        <v>0</v>
      </c>
      <c r="AW20" s="55">
        <f t="shared" si="15"/>
        <v>0</v>
      </c>
      <c r="AX20" s="53">
        <f t="shared" si="16"/>
        <v>0</v>
      </c>
      <c r="AY20" s="56">
        <f t="shared" si="17"/>
        <v>0</v>
      </c>
      <c r="AZ20" s="56">
        <f t="shared" si="18"/>
        <v>0</v>
      </c>
      <c r="BA20" s="56">
        <f t="shared" si="19"/>
        <v>0</v>
      </c>
      <c r="BB20" s="56">
        <f t="shared" si="20"/>
        <v>0</v>
      </c>
      <c r="BC20" s="57" t="str">
        <f t="shared" si="21"/>
        <v/>
      </c>
      <c r="BD20" s="12" t="str">
        <f t="shared" si="22"/>
        <v/>
      </c>
      <c r="BE20">
        <f t="shared" si="23"/>
        <v>1E-4</v>
      </c>
      <c r="BF20">
        <f t="shared" si="24"/>
        <v>2.0000000000000001E-4</v>
      </c>
      <c r="BG20">
        <f t="shared" si="25"/>
        <v>2.9999999999999997E-4</v>
      </c>
      <c r="BH20" s="3">
        <f t="shared" si="26"/>
        <v>3</v>
      </c>
      <c r="BI20" s="3">
        <f t="shared" si="4"/>
        <v>2</v>
      </c>
      <c r="BJ20" s="3">
        <f t="shared" si="4"/>
        <v>1</v>
      </c>
      <c r="BK20">
        <f t="shared" si="27"/>
        <v>3</v>
      </c>
      <c r="BL20">
        <f t="shared" si="28"/>
        <v>2</v>
      </c>
      <c r="BM20">
        <f t="shared" si="29"/>
        <v>1</v>
      </c>
    </row>
    <row r="21" spans="1:65" ht="16.5" hidden="1" customHeight="1">
      <c r="A21" s="14" t="str">
        <f>IF(Seznam!F21="","",Seznam!F21)</f>
        <v/>
      </c>
      <c r="B21" s="14" t="str">
        <f>IF(Seznam!G21="","",Seznam!G21)</f>
        <v>ŠVAJDOVÁ Eliška</v>
      </c>
      <c r="C21" s="38" t="str">
        <f>IF(Seznam!H21="","",Seznam!H21)</f>
        <v>Zdeněk Švajda</v>
      </c>
      <c r="D21" s="39" t="str">
        <f>IF(Seznam!I21="","",Seznam!I21)</f>
        <v>SČ</v>
      </c>
      <c r="E21" s="13" t="str">
        <f>IF(Tr!H21="","",Tr!H21)</f>
        <v/>
      </c>
      <c r="F21" s="67" t="str">
        <f>IF(Tr!I21="","",Tr!I21)</f>
        <v/>
      </c>
      <c r="G21" s="67" t="str">
        <f>IF(Tr!J21="","",Tr!J21)</f>
        <v/>
      </c>
      <c r="H21" s="67" t="str">
        <f>IF(Tr!K21="","",Tr!K21)</f>
        <v/>
      </c>
      <c r="I21" s="1">
        <f>IF('1j'!H21="",0,'1j'!H21)</f>
        <v>0</v>
      </c>
      <c r="J21" s="68">
        <f>IF('1j'!I21="",0,'1j'!I21)</f>
        <v>0</v>
      </c>
      <c r="K21" s="68">
        <f>IF('1j'!J21="",0,'1j'!J21)</f>
        <v>0</v>
      </c>
      <c r="L21" s="68">
        <f>IF('1j'!K21="",0,'1j'!K21)</f>
        <v>0</v>
      </c>
      <c r="M21" s="1">
        <f>IF('2j (proA 1j)'!H21="",0,'2j (proA 1j)'!H21)</f>
        <v>0</v>
      </c>
      <c r="N21" s="68">
        <f>IF('2j (proA 1j)'!I21="",0,'2j (proA 1j)'!I21)</f>
        <v>0</v>
      </c>
      <c r="O21" s="68">
        <f>IF('2j (proA 1j)'!J21="",0,'2j (proA 1j)'!J21)</f>
        <v>0</v>
      </c>
      <c r="P21" s="68">
        <f>IF('2j (proA 1j)'!K21="",0,'2j (proA 1j)'!K21)</f>
        <v>0</v>
      </c>
      <c r="Q21" s="1">
        <f>IF('3j (proA 2j)'!H21="",0,'3j (proA 2j)'!H21)</f>
        <v>0</v>
      </c>
      <c r="R21" s="68">
        <f>IF('3j (proA 2j)'!I21="",0,'3j (proA 2j)'!I21)</f>
        <v>0</v>
      </c>
      <c r="S21" s="68">
        <f>IF('3j (proA 2j)'!J21="",0,'3j (proA 2j)'!J21)</f>
        <v>0</v>
      </c>
      <c r="T21" s="68">
        <f>IF('3j (proA 2j)'!K21="",0,'3j (proA 2j)'!K21)</f>
        <v>0</v>
      </c>
      <c r="U21" s="1" t="str">
        <f t="shared" si="5"/>
        <v/>
      </c>
      <c r="V21" s="65" t="str">
        <f t="shared" si="6"/>
        <v/>
      </c>
      <c r="W21" s="3"/>
      <c r="X21" s="3"/>
      <c r="Y21" s="3"/>
      <c r="Z21" s="52" t="str">
        <f t="shared" si="7"/>
        <v>B</v>
      </c>
      <c r="AA21" s="4">
        <f t="shared" si="0"/>
        <v>0</v>
      </c>
      <c r="AB21" s="4">
        <f t="shared" si="0"/>
        <v>0</v>
      </c>
      <c r="AC21" s="4">
        <f t="shared" si="0"/>
        <v>0</v>
      </c>
      <c r="AD21" s="4">
        <f t="shared" si="0"/>
        <v>0</v>
      </c>
      <c r="AE21" s="5">
        <f t="shared" si="0"/>
        <v>0</v>
      </c>
      <c r="AF21" s="15">
        <f t="shared" si="0"/>
        <v>0</v>
      </c>
      <c r="AG21" s="15">
        <f t="shared" si="0"/>
        <v>0</v>
      </c>
      <c r="AH21" s="15">
        <f t="shared" si="0"/>
        <v>0</v>
      </c>
      <c r="AI21" s="6">
        <f t="shared" si="0"/>
        <v>0</v>
      </c>
      <c r="AJ21" s="15">
        <f t="shared" si="0"/>
        <v>0</v>
      </c>
      <c r="AK21" s="15">
        <f t="shared" si="0"/>
        <v>0</v>
      </c>
      <c r="AL21" s="15">
        <f t="shared" si="0"/>
        <v>0</v>
      </c>
      <c r="AM21" s="7">
        <f t="shared" si="1"/>
        <v>0</v>
      </c>
      <c r="AN21" s="7">
        <f t="shared" si="2"/>
        <v>0</v>
      </c>
      <c r="AO21" s="7">
        <f t="shared" si="3"/>
        <v>0</v>
      </c>
      <c r="AP21" s="8">
        <f t="shared" si="8"/>
        <v>0</v>
      </c>
      <c r="AQ21" s="53">
        <f t="shared" si="9"/>
        <v>0</v>
      </c>
      <c r="AR21" s="54">
        <f t="shared" si="10"/>
        <v>0</v>
      </c>
      <c r="AS21" s="54">
        <f t="shared" si="11"/>
        <v>0</v>
      </c>
      <c r="AT21" s="55">
        <f t="shared" si="12"/>
        <v>0</v>
      </c>
      <c r="AU21" s="55">
        <f t="shared" si="13"/>
        <v>0</v>
      </c>
      <c r="AV21" s="55">
        <f t="shared" si="14"/>
        <v>0</v>
      </c>
      <c r="AW21" s="55">
        <f t="shared" si="15"/>
        <v>0</v>
      </c>
      <c r="AX21" s="53">
        <f t="shared" si="16"/>
        <v>0</v>
      </c>
      <c r="AY21" s="56">
        <f t="shared" si="17"/>
        <v>0</v>
      </c>
      <c r="AZ21" s="56">
        <f t="shared" si="18"/>
        <v>0</v>
      </c>
      <c r="BA21" s="56">
        <f t="shared" si="19"/>
        <v>0</v>
      </c>
      <c r="BB21" s="56">
        <f t="shared" si="20"/>
        <v>0</v>
      </c>
      <c r="BC21" s="57" t="str">
        <f t="shared" si="21"/>
        <v/>
      </c>
      <c r="BD21" s="12" t="str">
        <f t="shared" si="22"/>
        <v/>
      </c>
      <c r="BE21">
        <f t="shared" si="23"/>
        <v>1E-4</v>
      </c>
      <c r="BF21">
        <f t="shared" si="24"/>
        <v>2.0000000000000001E-4</v>
      </c>
      <c r="BG21">
        <f t="shared" si="25"/>
        <v>2.9999999999999997E-4</v>
      </c>
      <c r="BH21" s="3">
        <f t="shared" si="26"/>
        <v>3</v>
      </c>
      <c r="BI21" s="3">
        <f t="shared" si="4"/>
        <v>2</v>
      </c>
      <c r="BJ21" s="3">
        <f t="shared" si="4"/>
        <v>1</v>
      </c>
      <c r="BK21">
        <f t="shared" si="27"/>
        <v>3</v>
      </c>
      <c r="BL21">
        <f t="shared" si="28"/>
        <v>2</v>
      </c>
      <c r="BM21">
        <f t="shared" si="29"/>
        <v>1</v>
      </c>
    </row>
    <row r="22" spans="1:65" ht="16.5" hidden="1" customHeight="1">
      <c r="A22" s="14" t="str">
        <f>IF(Seznam!F22="","",Seznam!F22)</f>
        <v/>
      </c>
      <c r="B22" s="14" t="str">
        <f>IF(Seznam!G22="","",Seznam!G22)</f>
        <v/>
      </c>
      <c r="C22" s="38" t="str">
        <f>IF(Seznam!H22="","",Seznam!H22)</f>
        <v/>
      </c>
      <c r="D22" s="39" t="str">
        <f>IF(Seznam!I22="","",Seznam!I22)</f>
        <v/>
      </c>
      <c r="E22" s="13" t="str">
        <f>IF(Tr!H22="","",Tr!H22)</f>
        <v/>
      </c>
      <c r="F22" s="67" t="str">
        <f>IF(Tr!I22="","",Tr!I22)</f>
        <v/>
      </c>
      <c r="G22" s="67" t="str">
        <f>IF(Tr!J22="","",Tr!J22)</f>
        <v/>
      </c>
      <c r="H22" s="67" t="str">
        <f>IF(Tr!K22="","",Tr!K22)</f>
        <v/>
      </c>
      <c r="I22" s="1">
        <f>IF('1j'!H22="",0,'1j'!H22)</f>
        <v>0</v>
      </c>
      <c r="J22" s="68">
        <f>IF('1j'!I22="",0,'1j'!I22)</f>
        <v>0</v>
      </c>
      <c r="K22" s="68">
        <f>IF('1j'!J22="",0,'1j'!J22)</f>
        <v>0</v>
      </c>
      <c r="L22" s="68">
        <f>IF('1j'!K22="",0,'1j'!K22)</f>
        <v>0</v>
      </c>
      <c r="M22" s="1">
        <f>IF('2j (proA 1j)'!H22="",0,'2j (proA 1j)'!H22)</f>
        <v>0</v>
      </c>
      <c r="N22" s="68">
        <f>IF('2j (proA 1j)'!I22="",0,'2j (proA 1j)'!I22)</f>
        <v>0</v>
      </c>
      <c r="O22" s="68">
        <f>IF('2j (proA 1j)'!J22="",0,'2j (proA 1j)'!J22)</f>
        <v>0</v>
      </c>
      <c r="P22" s="68">
        <f>IF('2j (proA 1j)'!K22="",0,'2j (proA 1j)'!K22)</f>
        <v>0</v>
      </c>
      <c r="Q22" s="1">
        <f>IF('3j (proA 2j)'!H22="",0,'3j (proA 2j)'!H22)</f>
        <v>0</v>
      </c>
      <c r="R22" s="68">
        <f>IF('3j (proA 2j)'!I22="",0,'3j (proA 2j)'!I22)</f>
        <v>0</v>
      </c>
      <c r="S22" s="68">
        <f>IF('3j (proA 2j)'!J22="",0,'3j (proA 2j)'!J22)</f>
        <v>0</v>
      </c>
      <c r="T22" s="68">
        <f>IF('3j (proA 2j)'!K22="",0,'3j (proA 2j)'!K22)</f>
        <v>0</v>
      </c>
      <c r="U22" s="1" t="str">
        <f t="shared" si="5"/>
        <v/>
      </c>
      <c r="V22" s="65" t="str">
        <f t="shared" si="6"/>
        <v/>
      </c>
      <c r="W22" s="3"/>
      <c r="X22" s="3"/>
      <c r="Y22" s="3"/>
      <c r="Z22" s="52" t="str">
        <f t="shared" si="7"/>
        <v>B</v>
      </c>
      <c r="AA22" s="4">
        <f t="shared" si="0"/>
        <v>0</v>
      </c>
      <c r="AB22" s="4">
        <f t="shared" si="0"/>
        <v>0</v>
      </c>
      <c r="AC22" s="4">
        <f t="shared" si="0"/>
        <v>0</v>
      </c>
      <c r="AD22" s="4">
        <f t="shared" si="0"/>
        <v>0</v>
      </c>
      <c r="AE22" s="5">
        <f t="shared" si="0"/>
        <v>0</v>
      </c>
      <c r="AF22" s="15">
        <f t="shared" si="0"/>
        <v>0</v>
      </c>
      <c r="AG22" s="15">
        <f t="shared" si="0"/>
        <v>0</v>
      </c>
      <c r="AH22" s="15">
        <f t="shared" si="0"/>
        <v>0</v>
      </c>
      <c r="AI22" s="6">
        <f t="shared" si="0"/>
        <v>0</v>
      </c>
      <c r="AJ22" s="15">
        <f t="shared" si="0"/>
        <v>0</v>
      </c>
      <c r="AK22" s="15">
        <f t="shared" si="0"/>
        <v>0</v>
      </c>
      <c r="AL22" s="15">
        <f t="shared" si="0"/>
        <v>0</v>
      </c>
      <c r="AM22" s="7">
        <f t="shared" si="1"/>
        <v>0</v>
      </c>
      <c r="AN22" s="7">
        <f t="shared" si="2"/>
        <v>0</v>
      </c>
      <c r="AO22" s="7">
        <f t="shared" si="3"/>
        <v>0</v>
      </c>
      <c r="AP22" s="8">
        <f t="shared" si="8"/>
        <v>0</v>
      </c>
      <c r="AQ22" s="53">
        <f t="shared" si="9"/>
        <v>0</v>
      </c>
      <c r="AR22" s="54">
        <f t="shared" si="10"/>
        <v>0</v>
      </c>
      <c r="AS22" s="54">
        <f t="shared" si="11"/>
        <v>0</v>
      </c>
      <c r="AT22" s="55">
        <f t="shared" si="12"/>
        <v>0</v>
      </c>
      <c r="AU22" s="55">
        <f t="shared" si="13"/>
        <v>0</v>
      </c>
      <c r="AV22" s="55">
        <f t="shared" si="14"/>
        <v>0</v>
      </c>
      <c r="AW22" s="55">
        <f t="shared" si="15"/>
        <v>0</v>
      </c>
      <c r="AX22" s="53">
        <f t="shared" si="16"/>
        <v>0</v>
      </c>
      <c r="AY22" s="56">
        <f t="shared" si="17"/>
        <v>0</v>
      </c>
      <c r="AZ22" s="56">
        <f t="shared" si="18"/>
        <v>0</v>
      </c>
      <c r="BA22" s="56">
        <f t="shared" si="19"/>
        <v>0</v>
      </c>
      <c r="BB22" s="56">
        <f t="shared" si="20"/>
        <v>0</v>
      </c>
      <c r="BC22" s="57" t="str">
        <f t="shared" si="21"/>
        <v/>
      </c>
      <c r="BD22" s="12" t="str">
        <f t="shared" si="22"/>
        <v/>
      </c>
      <c r="BE22">
        <f t="shared" si="23"/>
        <v>1E-4</v>
      </c>
      <c r="BF22">
        <f t="shared" si="24"/>
        <v>2.0000000000000001E-4</v>
      </c>
      <c r="BG22">
        <f t="shared" si="25"/>
        <v>2.9999999999999997E-4</v>
      </c>
      <c r="BH22" s="3">
        <f t="shared" si="26"/>
        <v>3</v>
      </c>
      <c r="BI22" s="3">
        <f t="shared" si="26"/>
        <v>2</v>
      </c>
      <c r="BJ22" s="3">
        <f t="shared" si="26"/>
        <v>1</v>
      </c>
      <c r="BK22">
        <f t="shared" si="27"/>
        <v>3</v>
      </c>
      <c r="BL22">
        <f t="shared" si="28"/>
        <v>2</v>
      </c>
      <c r="BM22">
        <f t="shared" si="29"/>
        <v>1</v>
      </c>
    </row>
    <row r="23" spans="1:65" ht="16.5" hidden="1" customHeight="1">
      <c r="A23" s="14" t="str">
        <f>IF(Seznam!F23="","",Seznam!F23)</f>
        <v/>
      </c>
      <c r="B23" s="14" t="str">
        <f>IF(Seznam!G23="","",Seznam!G23)</f>
        <v/>
      </c>
      <c r="C23" s="38" t="str">
        <f>IF(Seznam!H23="","",Seznam!H23)</f>
        <v/>
      </c>
      <c r="D23" s="39" t="str">
        <f>IF(Seznam!I23="","",Seznam!I23)</f>
        <v/>
      </c>
      <c r="E23" s="13" t="str">
        <f>IF(Tr!H23="","",Tr!H23)</f>
        <v/>
      </c>
      <c r="F23" s="67" t="str">
        <f>IF(Tr!I23="","",Tr!I23)</f>
        <v/>
      </c>
      <c r="G23" s="67" t="str">
        <f>IF(Tr!J23="","",Tr!J23)</f>
        <v/>
      </c>
      <c r="H23" s="67" t="str">
        <f>IF(Tr!K23="","",Tr!K23)</f>
        <v/>
      </c>
      <c r="I23" s="1">
        <f>IF('1j'!H23="",0,'1j'!H23)</f>
        <v>0</v>
      </c>
      <c r="J23" s="68">
        <f>IF('1j'!I23="",0,'1j'!I23)</f>
        <v>0</v>
      </c>
      <c r="K23" s="68">
        <f>IF('1j'!J23="",0,'1j'!J23)</f>
        <v>0</v>
      </c>
      <c r="L23" s="68">
        <f>IF('1j'!K23="",0,'1j'!K23)</f>
        <v>0</v>
      </c>
      <c r="M23" s="1">
        <f>IF('2j (proA 1j)'!H23="",0,'2j (proA 1j)'!H23)</f>
        <v>0</v>
      </c>
      <c r="N23" s="68">
        <f>IF('2j (proA 1j)'!I23="",0,'2j (proA 1j)'!I23)</f>
        <v>0</v>
      </c>
      <c r="O23" s="68">
        <f>IF('2j (proA 1j)'!J23="",0,'2j (proA 1j)'!J23)</f>
        <v>0</v>
      </c>
      <c r="P23" s="68">
        <f>IF('2j (proA 1j)'!K23="",0,'2j (proA 1j)'!K23)</f>
        <v>0</v>
      </c>
      <c r="Q23" s="1">
        <f>IF('3j (proA 2j)'!H23="",0,'3j (proA 2j)'!H23)</f>
        <v>0</v>
      </c>
      <c r="R23" s="68">
        <f>IF('3j (proA 2j)'!I23="",0,'3j (proA 2j)'!I23)</f>
        <v>0</v>
      </c>
      <c r="S23" s="68">
        <f>IF('3j (proA 2j)'!J23="",0,'3j (proA 2j)'!J23)</f>
        <v>0</v>
      </c>
      <c r="T23" s="68">
        <f>IF('3j (proA 2j)'!K23="",0,'3j (proA 2j)'!K23)</f>
        <v>0</v>
      </c>
      <c r="U23" s="1" t="str">
        <f t="shared" si="5"/>
        <v/>
      </c>
      <c r="V23" s="65" t="str">
        <f t="shared" si="6"/>
        <v/>
      </c>
      <c r="W23" s="3"/>
      <c r="X23" s="3"/>
      <c r="Y23" s="3"/>
      <c r="Z23" s="52" t="str">
        <f t="shared" si="7"/>
        <v>B</v>
      </c>
      <c r="AA23" s="4">
        <f t="shared" si="0"/>
        <v>0</v>
      </c>
      <c r="AB23" s="4">
        <f t="shared" si="0"/>
        <v>0</v>
      </c>
      <c r="AC23" s="4">
        <f t="shared" si="0"/>
        <v>0</v>
      </c>
      <c r="AD23" s="4">
        <f t="shared" si="0"/>
        <v>0</v>
      </c>
      <c r="AE23" s="5">
        <f t="shared" si="0"/>
        <v>0</v>
      </c>
      <c r="AF23" s="15">
        <f t="shared" si="0"/>
        <v>0</v>
      </c>
      <c r="AG23" s="15">
        <f t="shared" si="0"/>
        <v>0</v>
      </c>
      <c r="AH23" s="15">
        <f t="shared" si="0"/>
        <v>0</v>
      </c>
      <c r="AI23" s="6">
        <f t="shared" si="0"/>
        <v>0</v>
      </c>
      <c r="AJ23" s="15">
        <f t="shared" si="0"/>
        <v>0</v>
      </c>
      <c r="AK23" s="15">
        <f t="shared" si="0"/>
        <v>0</v>
      </c>
      <c r="AL23" s="15">
        <f t="shared" si="0"/>
        <v>0</v>
      </c>
      <c r="AM23" s="7">
        <f t="shared" si="1"/>
        <v>0</v>
      </c>
      <c r="AN23" s="7">
        <f t="shared" si="2"/>
        <v>0</v>
      </c>
      <c r="AO23" s="7">
        <f t="shared" si="3"/>
        <v>0</v>
      </c>
      <c r="AP23" s="8">
        <f t="shared" si="8"/>
        <v>0</v>
      </c>
      <c r="AQ23" s="53">
        <f t="shared" si="9"/>
        <v>0</v>
      </c>
      <c r="AR23" s="54">
        <f t="shared" si="10"/>
        <v>0</v>
      </c>
      <c r="AS23" s="54">
        <f t="shared" si="11"/>
        <v>0</v>
      </c>
      <c r="AT23" s="55">
        <f t="shared" si="12"/>
        <v>0</v>
      </c>
      <c r="AU23" s="55">
        <f t="shared" si="13"/>
        <v>0</v>
      </c>
      <c r="AV23" s="55">
        <f t="shared" si="14"/>
        <v>0</v>
      </c>
      <c r="AW23" s="55">
        <f t="shared" si="15"/>
        <v>0</v>
      </c>
      <c r="AX23" s="53">
        <f t="shared" si="16"/>
        <v>0</v>
      </c>
      <c r="AY23" s="56">
        <f t="shared" si="17"/>
        <v>0</v>
      </c>
      <c r="AZ23" s="56">
        <f t="shared" si="18"/>
        <v>0</v>
      </c>
      <c r="BA23" s="56">
        <f t="shared" si="19"/>
        <v>0</v>
      </c>
      <c r="BB23" s="56">
        <f t="shared" si="20"/>
        <v>0</v>
      </c>
      <c r="BC23" s="57" t="str">
        <f t="shared" si="21"/>
        <v/>
      </c>
      <c r="BD23" s="12" t="str">
        <f t="shared" si="22"/>
        <v/>
      </c>
      <c r="BE23">
        <f t="shared" si="23"/>
        <v>1E-4</v>
      </c>
      <c r="BF23">
        <f t="shared" si="24"/>
        <v>2.0000000000000001E-4</v>
      </c>
      <c r="BG23">
        <f t="shared" si="25"/>
        <v>2.9999999999999997E-4</v>
      </c>
      <c r="BH23" s="3">
        <f t="shared" si="26"/>
        <v>3</v>
      </c>
      <c r="BI23" s="3">
        <f t="shared" si="26"/>
        <v>2</v>
      </c>
      <c r="BJ23" s="3">
        <f t="shared" si="26"/>
        <v>1</v>
      </c>
      <c r="BK23">
        <f t="shared" si="27"/>
        <v>3</v>
      </c>
      <c r="BL23">
        <f t="shared" si="28"/>
        <v>2</v>
      </c>
      <c r="BM23">
        <f t="shared" si="29"/>
        <v>1</v>
      </c>
    </row>
    <row r="24" spans="1:65" ht="16.5" hidden="1" customHeight="1">
      <c r="A24" s="14" t="str">
        <f>IF(Seznam!F24="","",Seznam!F24)</f>
        <v/>
      </c>
      <c r="B24" s="14" t="str">
        <f>IF(Seznam!G24="","",Seznam!G24)</f>
        <v/>
      </c>
      <c r="C24" s="38" t="str">
        <f>IF(Seznam!H24="","",Seznam!H24)</f>
        <v/>
      </c>
      <c r="D24" s="39" t="str">
        <f>IF(Seznam!I24="","",Seznam!I24)</f>
        <v/>
      </c>
      <c r="E24" s="13" t="str">
        <f>IF(Tr!H24="","",Tr!H24)</f>
        <v/>
      </c>
      <c r="F24" s="67" t="str">
        <f>IF(Tr!I24="","",Tr!I24)</f>
        <v/>
      </c>
      <c r="G24" s="67" t="str">
        <f>IF(Tr!J24="","",Tr!J24)</f>
        <v/>
      </c>
      <c r="H24" s="67" t="str">
        <f>IF(Tr!K24="","",Tr!K24)</f>
        <v/>
      </c>
      <c r="I24" s="1">
        <f>IF('1j'!H24="",0,'1j'!H24)</f>
        <v>0</v>
      </c>
      <c r="J24" s="68">
        <f>IF('1j'!I24="",0,'1j'!I24)</f>
        <v>0</v>
      </c>
      <c r="K24" s="68">
        <f>IF('1j'!J24="",0,'1j'!J24)</f>
        <v>0</v>
      </c>
      <c r="L24" s="68">
        <f>IF('1j'!K24="",0,'1j'!K24)</f>
        <v>0</v>
      </c>
      <c r="M24" s="1">
        <f>IF('2j (proA 1j)'!H24="",0,'2j (proA 1j)'!H24)</f>
        <v>0</v>
      </c>
      <c r="N24" s="68">
        <f>IF('2j (proA 1j)'!I24="",0,'2j (proA 1j)'!I24)</f>
        <v>0</v>
      </c>
      <c r="O24" s="68">
        <f>IF('2j (proA 1j)'!J24="",0,'2j (proA 1j)'!J24)</f>
        <v>0</v>
      </c>
      <c r="P24" s="68">
        <f>IF('2j (proA 1j)'!K24="",0,'2j (proA 1j)'!K24)</f>
        <v>0</v>
      </c>
      <c r="Q24" s="1">
        <f>IF('3j (proA 2j)'!H24="",0,'3j (proA 2j)'!H24)</f>
        <v>0</v>
      </c>
      <c r="R24" s="68">
        <f>IF('3j (proA 2j)'!I24="",0,'3j (proA 2j)'!I24)</f>
        <v>0</v>
      </c>
      <c r="S24" s="68">
        <f>IF('3j (proA 2j)'!J24="",0,'3j (proA 2j)'!J24)</f>
        <v>0</v>
      </c>
      <c r="T24" s="68">
        <f>IF('3j (proA 2j)'!K24="",0,'3j (proA 2j)'!K24)</f>
        <v>0</v>
      </c>
      <c r="U24" s="1" t="str">
        <f t="shared" si="5"/>
        <v/>
      </c>
      <c r="V24" s="65" t="str">
        <f t="shared" si="6"/>
        <v/>
      </c>
      <c r="W24" s="3"/>
      <c r="X24" s="3"/>
      <c r="Y24" s="3"/>
      <c r="Z24" s="52" t="str">
        <f t="shared" si="7"/>
        <v>B</v>
      </c>
      <c r="AA24" s="4">
        <f t="shared" si="0"/>
        <v>0</v>
      </c>
      <c r="AB24" s="4">
        <f t="shared" si="0"/>
        <v>0</v>
      </c>
      <c r="AC24" s="4">
        <f t="shared" si="0"/>
        <v>0</v>
      </c>
      <c r="AD24" s="4">
        <f t="shared" si="0"/>
        <v>0</v>
      </c>
      <c r="AE24" s="5">
        <f t="shared" si="0"/>
        <v>0</v>
      </c>
      <c r="AF24" s="15">
        <f t="shared" si="0"/>
        <v>0</v>
      </c>
      <c r="AG24" s="15">
        <f t="shared" si="0"/>
        <v>0</v>
      </c>
      <c r="AH24" s="15">
        <f t="shared" si="0"/>
        <v>0</v>
      </c>
      <c r="AI24" s="6">
        <f t="shared" si="0"/>
        <v>0</v>
      </c>
      <c r="AJ24" s="15">
        <f t="shared" si="0"/>
        <v>0</v>
      </c>
      <c r="AK24" s="15">
        <f t="shared" si="0"/>
        <v>0</v>
      </c>
      <c r="AL24" s="15">
        <f t="shared" si="0"/>
        <v>0</v>
      </c>
      <c r="AM24" s="7">
        <f t="shared" si="1"/>
        <v>0</v>
      </c>
      <c r="AN24" s="7">
        <f t="shared" si="2"/>
        <v>0</v>
      </c>
      <c r="AO24" s="7">
        <f t="shared" si="3"/>
        <v>0</v>
      </c>
      <c r="AP24" s="8">
        <f t="shared" si="8"/>
        <v>0</v>
      </c>
      <c r="AQ24" s="53">
        <f t="shared" si="9"/>
        <v>0</v>
      </c>
      <c r="AR24" s="54">
        <f t="shared" si="10"/>
        <v>0</v>
      </c>
      <c r="AS24" s="54">
        <f t="shared" si="11"/>
        <v>0</v>
      </c>
      <c r="AT24" s="55">
        <f t="shared" si="12"/>
        <v>0</v>
      </c>
      <c r="AU24" s="55">
        <f t="shared" si="13"/>
        <v>0</v>
      </c>
      <c r="AV24" s="55">
        <f t="shared" si="14"/>
        <v>0</v>
      </c>
      <c r="AW24" s="55">
        <f t="shared" si="15"/>
        <v>0</v>
      </c>
      <c r="AX24" s="53">
        <f t="shared" si="16"/>
        <v>0</v>
      </c>
      <c r="AY24" s="56">
        <f t="shared" si="17"/>
        <v>0</v>
      </c>
      <c r="AZ24" s="56">
        <f t="shared" si="18"/>
        <v>0</v>
      </c>
      <c r="BA24" s="56">
        <f t="shared" si="19"/>
        <v>0</v>
      </c>
      <c r="BB24" s="56">
        <f t="shared" si="20"/>
        <v>0</v>
      </c>
      <c r="BC24" s="57" t="str">
        <f t="shared" si="21"/>
        <v/>
      </c>
      <c r="BD24" s="12" t="str">
        <f t="shared" si="22"/>
        <v/>
      </c>
      <c r="BE24">
        <f t="shared" si="23"/>
        <v>1E-4</v>
      </c>
      <c r="BF24">
        <f t="shared" si="24"/>
        <v>2.0000000000000001E-4</v>
      </c>
      <c r="BG24">
        <f t="shared" si="25"/>
        <v>2.9999999999999997E-4</v>
      </c>
      <c r="BH24" s="3">
        <f t="shared" si="26"/>
        <v>3</v>
      </c>
      <c r="BI24" s="3">
        <f t="shared" si="26"/>
        <v>2</v>
      </c>
      <c r="BJ24" s="3">
        <f t="shared" si="26"/>
        <v>1</v>
      </c>
      <c r="BK24">
        <f t="shared" si="27"/>
        <v>3</v>
      </c>
      <c r="BL24">
        <f t="shared" si="28"/>
        <v>2</v>
      </c>
      <c r="BM24">
        <f t="shared" si="29"/>
        <v>1</v>
      </c>
    </row>
    <row r="25" spans="1:65" ht="16.5" hidden="1" customHeight="1">
      <c r="A25" s="14" t="str">
        <f>IF(Seznam!F25="","",Seznam!F25)</f>
        <v/>
      </c>
      <c r="B25" s="14" t="str">
        <f>IF(Seznam!G25="","",Seznam!G25)</f>
        <v/>
      </c>
      <c r="C25" s="38" t="str">
        <f>IF(Seznam!H25="","",Seznam!H25)</f>
        <v/>
      </c>
      <c r="D25" s="39" t="str">
        <f>IF(Seznam!I25="","",Seznam!I25)</f>
        <v/>
      </c>
      <c r="E25" s="13" t="str">
        <f>IF(Tr!H25="","",Tr!H25)</f>
        <v/>
      </c>
      <c r="F25" s="67" t="str">
        <f>IF(Tr!I25="","",Tr!I25)</f>
        <v/>
      </c>
      <c r="G25" s="67" t="str">
        <f>IF(Tr!J25="","",Tr!J25)</f>
        <v/>
      </c>
      <c r="H25" s="67" t="str">
        <f>IF(Tr!K25="","",Tr!K25)</f>
        <v/>
      </c>
      <c r="I25" s="1">
        <f>IF('1j'!H25="",0,'1j'!H25)</f>
        <v>0</v>
      </c>
      <c r="J25" s="68">
        <f>IF('1j'!I25="",0,'1j'!I25)</f>
        <v>0</v>
      </c>
      <c r="K25" s="68">
        <f>IF('1j'!J25="",0,'1j'!J25)</f>
        <v>0</v>
      </c>
      <c r="L25" s="68">
        <f>IF('1j'!K25="",0,'1j'!K25)</f>
        <v>0</v>
      </c>
      <c r="M25" s="1">
        <f>IF('2j (proA 1j)'!H25="",0,'2j (proA 1j)'!H25)</f>
        <v>0</v>
      </c>
      <c r="N25" s="68">
        <f>IF('2j (proA 1j)'!I25="",0,'2j (proA 1j)'!I25)</f>
        <v>0</v>
      </c>
      <c r="O25" s="68">
        <f>IF('2j (proA 1j)'!J25="",0,'2j (proA 1j)'!J25)</f>
        <v>0</v>
      </c>
      <c r="P25" s="68">
        <f>IF('2j (proA 1j)'!K25="",0,'2j (proA 1j)'!K25)</f>
        <v>0</v>
      </c>
      <c r="Q25" s="1">
        <f>IF('3j (proA 2j)'!H25="",0,'3j (proA 2j)'!H25)</f>
        <v>0</v>
      </c>
      <c r="R25" s="68">
        <f>IF('3j (proA 2j)'!I25="",0,'3j (proA 2j)'!I25)</f>
        <v>0</v>
      </c>
      <c r="S25" s="68">
        <f>IF('3j (proA 2j)'!J25="",0,'3j (proA 2j)'!J25)</f>
        <v>0</v>
      </c>
      <c r="T25" s="68">
        <f>IF('3j (proA 2j)'!K25="",0,'3j (proA 2j)'!K25)</f>
        <v>0</v>
      </c>
      <c r="U25" s="1" t="str">
        <f t="shared" si="5"/>
        <v/>
      </c>
      <c r="V25" s="65" t="str">
        <f t="shared" si="6"/>
        <v/>
      </c>
      <c r="W25" s="3"/>
      <c r="X25" s="3"/>
      <c r="Y25" s="3"/>
      <c r="Z25" s="52" t="str">
        <f t="shared" si="7"/>
        <v>B</v>
      </c>
      <c r="AA25" s="4">
        <f t="shared" si="0"/>
        <v>0</v>
      </c>
      <c r="AB25" s="4">
        <f t="shared" si="0"/>
        <v>0</v>
      </c>
      <c r="AC25" s="4">
        <f t="shared" si="0"/>
        <v>0</v>
      </c>
      <c r="AD25" s="4">
        <f t="shared" si="0"/>
        <v>0</v>
      </c>
      <c r="AE25" s="5">
        <f t="shared" si="0"/>
        <v>0</v>
      </c>
      <c r="AF25" s="15">
        <f t="shared" si="0"/>
        <v>0</v>
      </c>
      <c r="AG25" s="15">
        <f t="shared" si="0"/>
        <v>0</v>
      </c>
      <c r="AH25" s="15">
        <f t="shared" si="0"/>
        <v>0</v>
      </c>
      <c r="AI25" s="6">
        <f t="shared" si="0"/>
        <v>0</v>
      </c>
      <c r="AJ25" s="15">
        <f t="shared" si="0"/>
        <v>0</v>
      </c>
      <c r="AK25" s="15">
        <f t="shared" si="0"/>
        <v>0</v>
      </c>
      <c r="AL25" s="15">
        <f t="shared" si="0"/>
        <v>0</v>
      </c>
      <c r="AM25" s="7">
        <f t="shared" si="1"/>
        <v>0</v>
      </c>
      <c r="AN25" s="7">
        <f t="shared" si="2"/>
        <v>0</v>
      </c>
      <c r="AO25" s="7">
        <f t="shared" si="3"/>
        <v>0</v>
      </c>
      <c r="AP25" s="8">
        <f t="shared" si="8"/>
        <v>0</v>
      </c>
      <c r="AQ25" s="53">
        <f t="shared" si="9"/>
        <v>0</v>
      </c>
      <c r="AR25" s="54">
        <f t="shared" si="10"/>
        <v>0</v>
      </c>
      <c r="AS25" s="54">
        <f t="shared" si="11"/>
        <v>0</v>
      </c>
      <c r="AT25" s="55">
        <f t="shared" si="12"/>
        <v>0</v>
      </c>
      <c r="AU25" s="55">
        <f t="shared" si="13"/>
        <v>0</v>
      </c>
      <c r="AV25" s="55">
        <f t="shared" si="14"/>
        <v>0</v>
      </c>
      <c r="AW25" s="55">
        <f t="shared" si="15"/>
        <v>0</v>
      </c>
      <c r="AX25" s="53">
        <f t="shared" si="16"/>
        <v>0</v>
      </c>
      <c r="AY25" s="56">
        <f t="shared" si="17"/>
        <v>0</v>
      </c>
      <c r="AZ25" s="56">
        <f t="shared" si="18"/>
        <v>0</v>
      </c>
      <c r="BA25" s="56">
        <f t="shared" si="19"/>
        <v>0</v>
      </c>
      <c r="BB25" s="56">
        <f t="shared" si="20"/>
        <v>0</v>
      </c>
      <c r="BC25" s="57" t="str">
        <f t="shared" si="21"/>
        <v/>
      </c>
      <c r="BD25" s="12" t="str">
        <f t="shared" si="22"/>
        <v/>
      </c>
      <c r="BE25">
        <f t="shared" si="23"/>
        <v>1E-4</v>
      </c>
      <c r="BF25">
        <f t="shared" si="24"/>
        <v>2.0000000000000001E-4</v>
      </c>
      <c r="BG25">
        <f t="shared" si="25"/>
        <v>2.9999999999999997E-4</v>
      </c>
      <c r="BH25" s="3">
        <f t="shared" si="26"/>
        <v>3</v>
      </c>
      <c r="BI25" s="3">
        <f t="shared" si="26"/>
        <v>2</v>
      </c>
      <c r="BJ25" s="3">
        <f t="shared" si="26"/>
        <v>1</v>
      </c>
      <c r="BK25">
        <f t="shared" si="27"/>
        <v>3</v>
      </c>
      <c r="BL25">
        <f t="shared" si="28"/>
        <v>2</v>
      </c>
      <c r="BM25">
        <f t="shared" si="29"/>
        <v>1</v>
      </c>
    </row>
    <row r="26" spans="1:65" ht="16.5" hidden="1" customHeight="1">
      <c r="A26" s="14" t="str">
        <f>IF(Seznam!F26="","",Seznam!F26)</f>
        <v/>
      </c>
      <c r="B26" s="14" t="str">
        <f>IF(Seznam!G26="","",Seznam!G26)</f>
        <v/>
      </c>
      <c r="C26" s="38" t="str">
        <f>IF(Seznam!H26="","",Seznam!H26)</f>
        <v/>
      </c>
      <c r="D26" s="39" t="str">
        <f>IF(Seznam!I26="","",Seznam!I26)</f>
        <v/>
      </c>
      <c r="E26" s="13" t="str">
        <f>IF(Tr!H26="","",Tr!H26)</f>
        <v/>
      </c>
      <c r="F26" s="67" t="str">
        <f>IF(Tr!I26="","",Tr!I26)</f>
        <v/>
      </c>
      <c r="G26" s="67" t="str">
        <f>IF(Tr!J26="","",Tr!J26)</f>
        <v/>
      </c>
      <c r="H26" s="67" t="str">
        <f>IF(Tr!K26="","",Tr!K26)</f>
        <v/>
      </c>
      <c r="I26" s="1">
        <f>IF('1j'!H26="",0,'1j'!H26)</f>
        <v>0</v>
      </c>
      <c r="J26" s="68">
        <f>IF('1j'!I26="",0,'1j'!I26)</f>
        <v>0</v>
      </c>
      <c r="K26" s="68">
        <f>IF('1j'!J26="",0,'1j'!J26)</f>
        <v>0</v>
      </c>
      <c r="L26" s="68">
        <f>IF('1j'!K26="",0,'1j'!K26)</f>
        <v>0</v>
      </c>
      <c r="M26" s="1">
        <f>IF('2j (proA 1j)'!H26="",0,'2j (proA 1j)'!H26)</f>
        <v>0</v>
      </c>
      <c r="N26" s="68">
        <f>IF('2j (proA 1j)'!I26="",0,'2j (proA 1j)'!I26)</f>
        <v>0</v>
      </c>
      <c r="O26" s="68">
        <f>IF('2j (proA 1j)'!J26="",0,'2j (proA 1j)'!J26)</f>
        <v>0</v>
      </c>
      <c r="P26" s="68">
        <f>IF('2j (proA 1j)'!K26="",0,'2j (proA 1j)'!K26)</f>
        <v>0</v>
      </c>
      <c r="Q26" s="1">
        <f>IF('3j (proA 2j)'!H26="",0,'3j (proA 2j)'!H26)</f>
        <v>0</v>
      </c>
      <c r="R26" s="68">
        <f>IF('3j (proA 2j)'!I26="",0,'3j (proA 2j)'!I26)</f>
        <v>0</v>
      </c>
      <c r="S26" s="68">
        <f>IF('3j (proA 2j)'!J26="",0,'3j (proA 2j)'!J26)</f>
        <v>0</v>
      </c>
      <c r="T26" s="68">
        <f>IF('3j (proA 2j)'!K26="",0,'3j (proA 2j)'!K26)</f>
        <v>0</v>
      </c>
      <c r="U26" s="1" t="str">
        <f t="shared" si="5"/>
        <v/>
      </c>
      <c r="V26" s="65" t="str">
        <f t="shared" si="6"/>
        <v/>
      </c>
      <c r="W26" s="3"/>
      <c r="X26" s="3"/>
      <c r="Y26" s="3"/>
      <c r="Z26" s="52" t="str">
        <f t="shared" si="7"/>
        <v>B</v>
      </c>
      <c r="AA26" s="4">
        <f t="shared" si="0"/>
        <v>0</v>
      </c>
      <c r="AB26" s="4">
        <f t="shared" si="0"/>
        <v>0</v>
      </c>
      <c r="AC26" s="4">
        <f t="shared" si="0"/>
        <v>0</v>
      </c>
      <c r="AD26" s="4">
        <f t="shared" si="0"/>
        <v>0</v>
      </c>
      <c r="AE26" s="5">
        <f t="shared" si="0"/>
        <v>0</v>
      </c>
      <c r="AF26" s="15">
        <f t="shared" si="0"/>
        <v>0</v>
      </c>
      <c r="AG26" s="15">
        <f t="shared" si="0"/>
        <v>0</v>
      </c>
      <c r="AH26" s="15">
        <f t="shared" si="0"/>
        <v>0</v>
      </c>
      <c r="AI26" s="6">
        <f t="shared" si="0"/>
        <v>0</v>
      </c>
      <c r="AJ26" s="15">
        <f t="shared" si="0"/>
        <v>0</v>
      </c>
      <c r="AK26" s="15">
        <f t="shared" si="0"/>
        <v>0</v>
      </c>
      <c r="AL26" s="15">
        <f t="shared" si="0"/>
        <v>0</v>
      </c>
      <c r="AM26" s="7">
        <f t="shared" si="1"/>
        <v>0</v>
      </c>
      <c r="AN26" s="7">
        <f t="shared" si="2"/>
        <v>0</v>
      </c>
      <c r="AO26" s="7">
        <f t="shared" si="3"/>
        <v>0</v>
      </c>
      <c r="AP26" s="8">
        <f t="shared" si="8"/>
        <v>0</v>
      </c>
      <c r="AQ26" s="53">
        <f t="shared" si="9"/>
        <v>0</v>
      </c>
      <c r="AR26" s="54">
        <f t="shared" si="10"/>
        <v>0</v>
      </c>
      <c r="AS26" s="54">
        <f t="shared" si="11"/>
        <v>0</v>
      </c>
      <c r="AT26" s="55">
        <f t="shared" si="12"/>
        <v>0</v>
      </c>
      <c r="AU26" s="55">
        <f t="shared" si="13"/>
        <v>0</v>
      </c>
      <c r="AV26" s="55">
        <f t="shared" si="14"/>
        <v>0</v>
      </c>
      <c r="AW26" s="55">
        <f t="shared" si="15"/>
        <v>0</v>
      </c>
      <c r="AX26" s="53">
        <f t="shared" si="16"/>
        <v>0</v>
      </c>
      <c r="AY26" s="56">
        <f t="shared" si="17"/>
        <v>0</v>
      </c>
      <c r="AZ26" s="56">
        <f t="shared" si="18"/>
        <v>0</v>
      </c>
      <c r="BA26" s="56">
        <f t="shared" si="19"/>
        <v>0</v>
      </c>
      <c r="BB26" s="56">
        <f t="shared" si="20"/>
        <v>0</v>
      </c>
      <c r="BC26" s="57" t="str">
        <f t="shared" si="21"/>
        <v/>
      </c>
      <c r="BD26" s="12" t="str">
        <f t="shared" si="22"/>
        <v/>
      </c>
      <c r="BE26">
        <f t="shared" si="23"/>
        <v>1E-4</v>
      </c>
      <c r="BF26">
        <f t="shared" si="24"/>
        <v>2.0000000000000001E-4</v>
      </c>
      <c r="BG26">
        <f t="shared" si="25"/>
        <v>2.9999999999999997E-4</v>
      </c>
      <c r="BH26" s="3">
        <f t="shared" si="26"/>
        <v>3</v>
      </c>
      <c r="BI26" s="3">
        <f t="shared" si="26"/>
        <v>2</v>
      </c>
      <c r="BJ26" s="3">
        <f t="shared" si="26"/>
        <v>1</v>
      </c>
      <c r="BK26">
        <f t="shared" si="27"/>
        <v>3</v>
      </c>
      <c r="BL26">
        <f t="shared" si="28"/>
        <v>2</v>
      </c>
      <c r="BM26">
        <f t="shared" si="29"/>
        <v>1</v>
      </c>
    </row>
    <row r="27" spans="1:65" ht="16.5" hidden="1" customHeight="1">
      <c r="A27" s="14" t="str">
        <f>IF(Seznam!F27="","",Seznam!F27)</f>
        <v/>
      </c>
      <c r="B27" s="14" t="str">
        <f>IF(Seznam!G27="","",Seznam!G27)</f>
        <v/>
      </c>
      <c r="C27" s="38" t="str">
        <f>IF(Seznam!H27="","",Seznam!H27)</f>
        <v/>
      </c>
      <c r="D27" s="39" t="str">
        <f>IF(Seznam!I27="","",Seznam!I27)</f>
        <v/>
      </c>
      <c r="E27" s="13" t="str">
        <f>IF(Tr!H27="","",Tr!H27)</f>
        <v/>
      </c>
      <c r="F27" s="67" t="str">
        <f>IF(Tr!I27="","",Tr!I27)</f>
        <v/>
      </c>
      <c r="G27" s="67" t="str">
        <f>IF(Tr!J27="","",Tr!J27)</f>
        <v/>
      </c>
      <c r="H27" s="67" t="str">
        <f>IF(Tr!K27="","",Tr!K27)</f>
        <v/>
      </c>
      <c r="I27" s="1">
        <f>IF('1j'!H27="",0,'1j'!H27)</f>
        <v>0</v>
      </c>
      <c r="J27" s="68">
        <f>IF('1j'!I27="",0,'1j'!I27)</f>
        <v>0</v>
      </c>
      <c r="K27" s="68">
        <f>IF('1j'!J27="",0,'1j'!J27)</f>
        <v>0</v>
      </c>
      <c r="L27" s="68">
        <f>IF('1j'!K27="",0,'1j'!K27)</f>
        <v>0</v>
      </c>
      <c r="M27" s="1">
        <f>IF('2j (proA 1j)'!H27="",0,'2j (proA 1j)'!H27)</f>
        <v>0</v>
      </c>
      <c r="N27" s="68">
        <f>IF('2j (proA 1j)'!I27="",0,'2j (proA 1j)'!I27)</f>
        <v>0</v>
      </c>
      <c r="O27" s="68">
        <f>IF('2j (proA 1j)'!J27="",0,'2j (proA 1j)'!J27)</f>
        <v>0</v>
      </c>
      <c r="P27" s="68">
        <f>IF('2j (proA 1j)'!K27="",0,'2j (proA 1j)'!K27)</f>
        <v>0</v>
      </c>
      <c r="Q27" s="1">
        <f>IF('3j (proA 2j)'!H27="",0,'3j (proA 2j)'!H27)</f>
        <v>0</v>
      </c>
      <c r="R27" s="68">
        <f>IF('3j (proA 2j)'!I27="",0,'3j (proA 2j)'!I27)</f>
        <v>0</v>
      </c>
      <c r="S27" s="68">
        <f>IF('3j (proA 2j)'!J27="",0,'3j (proA 2j)'!J27)</f>
        <v>0</v>
      </c>
      <c r="T27" s="68">
        <f>IF('3j (proA 2j)'!K27="",0,'3j (proA 2j)'!K27)</f>
        <v>0</v>
      </c>
      <c r="U27" s="1" t="str">
        <f t="shared" si="5"/>
        <v/>
      </c>
      <c r="V27" s="65" t="str">
        <f t="shared" si="6"/>
        <v/>
      </c>
      <c r="W27" s="3"/>
      <c r="X27" s="3"/>
      <c r="Y27" s="3"/>
      <c r="Z27" s="52" t="str">
        <f t="shared" si="7"/>
        <v>B</v>
      </c>
      <c r="AA27" s="4">
        <f t="shared" si="0"/>
        <v>0</v>
      </c>
      <c r="AB27" s="4">
        <f t="shared" si="0"/>
        <v>0</v>
      </c>
      <c r="AC27" s="4">
        <f t="shared" si="0"/>
        <v>0</v>
      </c>
      <c r="AD27" s="4">
        <f t="shared" ref="AD27:AL30" si="30">IF(L27="D",1000,L27)</f>
        <v>0</v>
      </c>
      <c r="AE27" s="5">
        <f t="shared" si="30"/>
        <v>0</v>
      </c>
      <c r="AF27" s="15">
        <f t="shared" si="30"/>
        <v>0</v>
      </c>
      <c r="AG27" s="15">
        <f t="shared" si="30"/>
        <v>0</v>
      </c>
      <c r="AH27" s="15">
        <f t="shared" si="30"/>
        <v>0</v>
      </c>
      <c r="AI27" s="6">
        <f t="shared" si="30"/>
        <v>0</v>
      </c>
      <c r="AJ27" s="15">
        <f t="shared" si="30"/>
        <v>0</v>
      </c>
      <c r="AK27" s="15">
        <f t="shared" si="30"/>
        <v>0</v>
      </c>
      <c r="AL27" s="15">
        <f t="shared" si="30"/>
        <v>0</v>
      </c>
      <c r="AM27" s="7">
        <f t="shared" si="1"/>
        <v>0</v>
      </c>
      <c r="AN27" s="7">
        <f t="shared" si="2"/>
        <v>0</v>
      </c>
      <c r="AO27" s="7">
        <f t="shared" si="3"/>
        <v>0</v>
      </c>
      <c r="AP27" s="8">
        <f t="shared" si="8"/>
        <v>0</v>
      </c>
      <c r="AQ27" s="53">
        <f t="shared" si="9"/>
        <v>0</v>
      </c>
      <c r="AR27" s="54">
        <f t="shared" si="10"/>
        <v>0</v>
      </c>
      <c r="AS27" s="54">
        <f t="shared" si="11"/>
        <v>0</v>
      </c>
      <c r="AT27" s="55">
        <f t="shared" si="12"/>
        <v>0</v>
      </c>
      <c r="AU27" s="55">
        <f t="shared" si="13"/>
        <v>0</v>
      </c>
      <c r="AV27" s="55">
        <f t="shared" si="14"/>
        <v>0</v>
      </c>
      <c r="AW27" s="55">
        <f t="shared" si="15"/>
        <v>0</v>
      </c>
      <c r="AX27" s="53">
        <f t="shared" si="16"/>
        <v>0</v>
      </c>
      <c r="AY27" s="56">
        <f t="shared" si="17"/>
        <v>0</v>
      </c>
      <c r="AZ27" s="56">
        <f t="shared" si="18"/>
        <v>0</v>
      </c>
      <c r="BA27" s="56">
        <f t="shared" si="19"/>
        <v>0</v>
      </c>
      <c r="BB27" s="56">
        <f t="shared" si="20"/>
        <v>0</v>
      </c>
      <c r="BC27" s="57" t="str">
        <f t="shared" si="21"/>
        <v/>
      </c>
      <c r="BD27" s="12" t="str">
        <f t="shared" si="22"/>
        <v/>
      </c>
      <c r="BE27">
        <f t="shared" si="23"/>
        <v>1E-4</v>
      </c>
      <c r="BF27">
        <f t="shared" si="24"/>
        <v>2.0000000000000001E-4</v>
      </c>
      <c r="BG27">
        <f t="shared" si="25"/>
        <v>2.9999999999999997E-4</v>
      </c>
      <c r="BH27" s="3">
        <f t="shared" si="26"/>
        <v>3</v>
      </c>
      <c r="BI27" s="3">
        <f t="shared" si="26"/>
        <v>2</v>
      </c>
      <c r="BJ27" s="3">
        <f t="shared" si="26"/>
        <v>1</v>
      </c>
      <c r="BK27">
        <f t="shared" si="27"/>
        <v>3</v>
      </c>
      <c r="BL27">
        <f t="shared" si="28"/>
        <v>2</v>
      </c>
      <c r="BM27">
        <f t="shared" si="29"/>
        <v>1</v>
      </c>
    </row>
    <row r="28" spans="1:65" ht="16.5" hidden="1" customHeight="1">
      <c r="A28" s="14" t="str">
        <f>IF(Seznam!F28="","",Seznam!F28)</f>
        <v/>
      </c>
      <c r="B28" s="14" t="str">
        <f>IF(Seznam!G28="","",Seznam!G28)</f>
        <v/>
      </c>
      <c r="C28" s="38" t="str">
        <f>IF(Seznam!H28="","",Seznam!H28)</f>
        <v/>
      </c>
      <c r="D28" s="39" t="str">
        <f>IF(Seznam!I28="","",Seznam!I28)</f>
        <v/>
      </c>
      <c r="E28" s="13" t="str">
        <f>IF(Tr!H28="","",Tr!H28)</f>
        <v/>
      </c>
      <c r="F28" s="67" t="str">
        <f>IF(Tr!I28="","",Tr!I28)</f>
        <v/>
      </c>
      <c r="G28" s="67" t="str">
        <f>IF(Tr!J28="","",Tr!J28)</f>
        <v/>
      </c>
      <c r="H28" s="67" t="str">
        <f>IF(Tr!K28="","",Tr!K28)</f>
        <v/>
      </c>
      <c r="I28" s="1">
        <f>IF('1j'!H28="",0,'1j'!H28)</f>
        <v>0</v>
      </c>
      <c r="J28" s="68">
        <f>IF('1j'!I28="",0,'1j'!I28)</f>
        <v>0</v>
      </c>
      <c r="K28" s="68">
        <f>IF('1j'!J28="",0,'1j'!J28)</f>
        <v>0</v>
      </c>
      <c r="L28" s="68">
        <f>IF('1j'!K28="",0,'1j'!K28)</f>
        <v>0</v>
      </c>
      <c r="M28" s="1">
        <f>IF('2j (proA 1j)'!H28="",0,'2j (proA 1j)'!H28)</f>
        <v>0</v>
      </c>
      <c r="N28" s="68">
        <f>IF('2j (proA 1j)'!I28="",0,'2j (proA 1j)'!I28)</f>
        <v>0</v>
      </c>
      <c r="O28" s="68">
        <f>IF('2j (proA 1j)'!J28="",0,'2j (proA 1j)'!J28)</f>
        <v>0</v>
      </c>
      <c r="P28" s="68">
        <f>IF('2j (proA 1j)'!K28="",0,'2j (proA 1j)'!K28)</f>
        <v>0</v>
      </c>
      <c r="Q28" s="1">
        <f>IF('3j (proA 2j)'!H28="",0,'3j (proA 2j)'!H28)</f>
        <v>0</v>
      </c>
      <c r="R28" s="68">
        <f>IF('3j (proA 2j)'!I28="",0,'3j (proA 2j)'!I28)</f>
        <v>0</v>
      </c>
      <c r="S28" s="68">
        <f>IF('3j (proA 2j)'!J28="",0,'3j (proA 2j)'!J28)</f>
        <v>0</v>
      </c>
      <c r="T28" s="68">
        <f>IF('3j (proA 2j)'!K28="",0,'3j (proA 2j)'!K28)</f>
        <v>0</v>
      </c>
      <c r="U28" s="1" t="str">
        <f t="shared" si="5"/>
        <v/>
      </c>
      <c r="V28" s="65" t="str">
        <f t="shared" si="6"/>
        <v/>
      </c>
      <c r="Z28" s="52" t="str">
        <f t="shared" si="7"/>
        <v>B</v>
      </c>
      <c r="AA28" s="4">
        <f t="shared" ref="AA28:AC30" si="31">IF(I28="D",1000,I28)</f>
        <v>0</v>
      </c>
      <c r="AB28" s="4">
        <f t="shared" si="31"/>
        <v>0</v>
      </c>
      <c r="AC28" s="4">
        <f t="shared" si="31"/>
        <v>0</v>
      </c>
      <c r="AD28" s="4">
        <f t="shared" si="30"/>
        <v>0</v>
      </c>
      <c r="AE28" s="5">
        <f t="shared" si="30"/>
        <v>0</v>
      </c>
      <c r="AF28" s="15">
        <f t="shared" si="30"/>
        <v>0</v>
      </c>
      <c r="AG28" s="15">
        <f t="shared" si="30"/>
        <v>0</v>
      </c>
      <c r="AH28" s="15">
        <f t="shared" si="30"/>
        <v>0</v>
      </c>
      <c r="AI28" s="6">
        <f t="shared" si="30"/>
        <v>0</v>
      </c>
      <c r="AJ28" s="15">
        <f t="shared" si="30"/>
        <v>0</v>
      </c>
      <c r="AK28" s="15">
        <f t="shared" si="30"/>
        <v>0</v>
      </c>
      <c r="AL28" s="15">
        <f t="shared" si="30"/>
        <v>0</v>
      </c>
      <c r="AM28" s="7">
        <f t="shared" si="1"/>
        <v>0</v>
      </c>
      <c r="AN28" s="7">
        <f t="shared" si="2"/>
        <v>0</v>
      </c>
      <c r="AO28" s="7">
        <f t="shared" si="3"/>
        <v>0</v>
      </c>
      <c r="AP28" s="8">
        <f t="shared" si="8"/>
        <v>0</v>
      </c>
      <c r="AQ28" s="53">
        <f t="shared" si="9"/>
        <v>0</v>
      </c>
      <c r="AR28" s="54">
        <f t="shared" si="10"/>
        <v>0</v>
      </c>
      <c r="AS28" s="54">
        <f t="shared" si="11"/>
        <v>0</v>
      </c>
      <c r="AT28" s="55">
        <f t="shared" si="12"/>
        <v>0</v>
      </c>
      <c r="AU28" s="55">
        <f t="shared" si="13"/>
        <v>0</v>
      </c>
      <c r="AV28" s="55">
        <f t="shared" si="14"/>
        <v>0</v>
      </c>
      <c r="AW28" s="55">
        <f t="shared" si="15"/>
        <v>0</v>
      </c>
      <c r="AX28" s="53">
        <f t="shared" si="16"/>
        <v>0</v>
      </c>
      <c r="AY28" s="56">
        <f t="shared" si="17"/>
        <v>0</v>
      </c>
      <c r="AZ28" s="56">
        <f t="shared" si="18"/>
        <v>0</v>
      </c>
      <c r="BA28" s="56">
        <f t="shared" si="19"/>
        <v>0</v>
      </c>
      <c r="BB28" s="56">
        <f t="shared" si="20"/>
        <v>0</v>
      </c>
      <c r="BC28" s="57" t="str">
        <f t="shared" si="21"/>
        <v/>
      </c>
      <c r="BD28" s="12" t="str">
        <f t="shared" si="22"/>
        <v/>
      </c>
      <c r="BE28">
        <f t="shared" si="23"/>
        <v>1E-4</v>
      </c>
      <c r="BF28">
        <f t="shared" si="24"/>
        <v>2.0000000000000001E-4</v>
      </c>
      <c r="BG28">
        <f t="shared" si="25"/>
        <v>2.9999999999999997E-4</v>
      </c>
      <c r="BH28" s="3">
        <f t="shared" si="26"/>
        <v>3</v>
      </c>
      <c r="BI28" s="3">
        <f t="shared" si="26"/>
        <v>2</v>
      </c>
      <c r="BJ28" s="3">
        <f t="shared" si="26"/>
        <v>1</v>
      </c>
      <c r="BK28">
        <f t="shared" si="27"/>
        <v>3</v>
      </c>
      <c r="BL28">
        <f t="shared" si="28"/>
        <v>2</v>
      </c>
      <c r="BM28">
        <f t="shared" si="29"/>
        <v>1</v>
      </c>
    </row>
    <row r="29" spans="1:65" ht="16.5" hidden="1" customHeight="1">
      <c r="A29" s="14" t="str">
        <f>IF(Seznam!F29="","",Seznam!F29)</f>
        <v/>
      </c>
      <c r="B29" s="14" t="str">
        <f>IF(Seznam!G29="","",Seznam!G29)</f>
        <v/>
      </c>
      <c r="C29" s="38" t="str">
        <f>IF(Seznam!H29="","",Seznam!H29)</f>
        <v/>
      </c>
      <c r="D29" s="39" t="str">
        <f>IF(Seznam!I29="","",Seznam!I29)</f>
        <v/>
      </c>
      <c r="E29" s="13" t="str">
        <f>IF(Tr!H29="","",Tr!H29)</f>
        <v/>
      </c>
      <c r="F29" s="67" t="str">
        <f>IF(Tr!I29="","",Tr!I29)</f>
        <v/>
      </c>
      <c r="G29" s="67" t="str">
        <f>IF(Tr!J29="","",Tr!J29)</f>
        <v/>
      </c>
      <c r="H29" s="67" t="str">
        <f>IF(Tr!K29="","",Tr!K29)</f>
        <v/>
      </c>
      <c r="I29" s="1">
        <f>IF('1j'!H29="",0,'1j'!H29)</f>
        <v>0</v>
      </c>
      <c r="J29" s="68">
        <f>IF('1j'!I29="",0,'1j'!I29)</f>
        <v>0</v>
      </c>
      <c r="K29" s="68">
        <f>IF('1j'!J29="",0,'1j'!J29)</f>
        <v>0</v>
      </c>
      <c r="L29" s="68">
        <f>IF('1j'!K29="",0,'1j'!K29)</f>
        <v>0</v>
      </c>
      <c r="M29" s="1">
        <f>IF('2j (proA 1j)'!H29="",0,'2j (proA 1j)'!H29)</f>
        <v>0</v>
      </c>
      <c r="N29" s="68">
        <f>IF('2j (proA 1j)'!I29="",0,'2j (proA 1j)'!I29)</f>
        <v>0</v>
      </c>
      <c r="O29" s="68">
        <f>IF('2j (proA 1j)'!J29="",0,'2j (proA 1j)'!J29)</f>
        <v>0</v>
      </c>
      <c r="P29" s="68">
        <f>IF('2j (proA 1j)'!K29="",0,'2j (proA 1j)'!K29)</f>
        <v>0</v>
      </c>
      <c r="Q29" s="1">
        <f>IF('3j (proA 2j)'!H29="",0,'3j (proA 2j)'!H29)</f>
        <v>0</v>
      </c>
      <c r="R29" s="68">
        <f>IF('3j (proA 2j)'!I29="",0,'3j (proA 2j)'!I29)</f>
        <v>0</v>
      </c>
      <c r="S29" s="68">
        <f>IF('3j (proA 2j)'!J29="",0,'3j (proA 2j)'!J29)</f>
        <v>0</v>
      </c>
      <c r="T29" s="68">
        <f>IF('3j (proA 2j)'!K29="",0,'3j (proA 2j)'!K29)</f>
        <v>0</v>
      </c>
      <c r="U29" s="1" t="str">
        <f t="shared" si="5"/>
        <v/>
      </c>
      <c r="V29" s="65" t="str">
        <f t="shared" si="6"/>
        <v/>
      </c>
      <c r="Z29" s="52" t="str">
        <f t="shared" si="7"/>
        <v>B</v>
      </c>
      <c r="AA29" s="4">
        <f t="shared" si="31"/>
        <v>0</v>
      </c>
      <c r="AB29" s="4">
        <f t="shared" si="31"/>
        <v>0</v>
      </c>
      <c r="AC29" s="4">
        <f t="shared" si="31"/>
        <v>0</v>
      </c>
      <c r="AD29" s="4">
        <f t="shared" si="30"/>
        <v>0</v>
      </c>
      <c r="AE29" s="5">
        <f t="shared" si="30"/>
        <v>0</v>
      </c>
      <c r="AF29" s="15">
        <f t="shared" si="30"/>
        <v>0</v>
      </c>
      <c r="AG29" s="15">
        <f t="shared" si="30"/>
        <v>0</v>
      </c>
      <c r="AH29" s="15">
        <f t="shared" si="30"/>
        <v>0</v>
      </c>
      <c r="AI29" s="6">
        <f t="shared" si="30"/>
        <v>0</v>
      </c>
      <c r="AJ29" s="15">
        <f t="shared" si="30"/>
        <v>0</v>
      </c>
      <c r="AK29" s="15">
        <f t="shared" si="30"/>
        <v>0</v>
      </c>
      <c r="AL29" s="15">
        <f t="shared" si="30"/>
        <v>0</v>
      </c>
      <c r="AM29" s="7">
        <f t="shared" si="1"/>
        <v>0</v>
      </c>
      <c r="AN29" s="7">
        <f t="shared" si="2"/>
        <v>0</v>
      </c>
      <c r="AO29" s="7">
        <f t="shared" si="3"/>
        <v>0</v>
      </c>
      <c r="AP29" s="8">
        <f t="shared" si="8"/>
        <v>0</v>
      </c>
      <c r="AQ29" s="53">
        <f t="shared" si="9"/>
        <v>0</v>
      </c>
      <c r="AR29" s="54">
        <f t="shared" si="10"/>
        <v>0</v>
      </c>
      <c r="AS29" s="54">
        <f t="shared" si="11"/>
        <v>0</v>
      </c>
      <c r="AT29" s="55">
        <f t="shared" si="12"/>
        <v>0</v>
      </c>
      <c r="AU29" s="55">
        <f t="shared" si="13"/>
        <v>0</v>
      </c>
      <c r="AV29" s="55">
        <f t="shared" si="14"/>
        <v>0</v>
      </c>
      <c r="AW29" s="55">
        <f t="shared" si="15"/>
        <v>0</v>
      </c>
      <c r="AX29" s="53">
        <f t="shared" si="16"/>
        <v>0</v>
      </c>
      <c r="AY29" s="56">
        <f t="shared" si="17"/>
        <v>0</v>
      </c>
      <c r="AZ29" s="56">
        <f t="shared" si="18"/>
        <v>0</v>
      </c>
      <c r="BA29" s="56">
        <f t="shared" si="19"/>
        <v>0</v>
      </c>
      <c r="BB29" s="56">
        <f t="shared" si="20"/>
        <v>0</v>
      </c>
      <c r="BC29" s="57" t="str">
        <f t="shared" si="21"/>
        <v/>
      </c>
      <c r="BD29" s="12" t="str">
        <f t="shared" si="22"/>
        <v/>
      </c>
      <c r="BE29">
        <f t="shared" si="23"/>
        <v>1E-4</v>
      </c>
      <c r="BF29">
        <f t="shared" si="24"/>
        <v>2.0000000000000001E-4</v>
      </c>
      <c r="BG29">
        <f t="shared" si="25"/>
        <v>2.9999999999999997E-4</v>
      </c>
      <c r="BH29" s="3">
        <f t="shared" si="26"/>
        <v>3</v>
      </c>
      <c r="BI29" s="3">
        <f t="shared" si="26"/>
        <v>2</v>
      </c>
      <c r="BJ29" s="3">
        <f t="shared" si="26"/>
        <v>1</v>
      </c>
      <c r="BK29">
        <f t="shared" si="27"/>
        <v>3</v>
      </c>
      <c r="BL29">
        <f t="shared" si="28"/>
        <v>2</v>
      </c>
      <c r="BM29">
        <f t="shared" si="29"/>
        <v>1</v>
      </c>
    </row>
    <row r="30" spans="1:65" ht="16.5" hidden="1" customHeight="1">
      <c r="A30" s="14" t="str">
        <f>IF(Seznam!F30="","",Seznam!F30)</f>
        <v/>
      </c>
      <c r="B30" s="14" t="str">
        <f>IF(Seznam!G30="","",Seznam!G30)</f>
        <v/>
      </c>
      <c r="C30" s="38" t="str">
        <f>IF(Seznam!H30="","",Seznam!H30)</f>
        <v/>
      </c>
      <c r="D30" s="39" t="str">
        <f>IF(Seznam!I30="","",Seznam!I30)</f>
        <v/>
      </c>
      <c r="E30" s="13" t="str">
        <f>IF(Tr!H30="","",Tr!H30)</f>
        <v/>
      </c>
      <c r="F30" s="67" t="str">
        <f>IF(Tr!I30="","",Tr!I30)</f>
        <v/>
      </c>
      <c r="G30" s="67" t="str">
        <f>IF(Tr!J30="","",Tr!J30)</f>
        <v/>
      </c>
      <c r="H30" s="67" t="str">
        <f>IF(Tr!K30="","",Tr!K30)</f>
        <v/>
      </c>
      <c r="I30" s="1">
        <f>IF('1j'!H30="",0,'1j'!H30)</f>
        <v>0</v>
      </c>
      <c r="J30" s="68">
        <f>IF('1j'!I30="",0,'1j'!I30)</f>
        <v>0</v>
      </c>
      <c r="K30" s="68">
        <f>IF('1j'!J30="",0,'1j'!J30)</f>
        <v>0</v>
      </c>
      <c r="L30" s="68">
        <f>IF('1j'!K30="",0,'1j'!K30)</f>
        <v>0</v>
      </c>
      <c r="M30" s="1">
        <f>IF('2j (proA 1j)'!H30="",0,'2j (proA 1j)'!H30)</f>
        <v>0</v>
      </c>
      <c r="N30" s="68">
        <f>IF('2j (proA 1j)'!I30="",0,'2j (proA 1j)'!I30)</f>
        <v>0</v>
      </c>
      <c r="O30" s="68">
        <f>IF('2j (proA 1j)'!J30="",0,'2j (proA 1j)'!J30)</f>
        <v>0</v>
      </c>
      <c r="P30" s="68">
        <f>IF('2j (proA 1j)'!K30="",0,'2j (proA 1j)'!K30)</f>
        <v>0</v>
      </c>
      <c r="Q30" s="1">
        <f>IF('3j (proA 2j)'!H30="",0,'3j (proA 2j)'!H30)</f>
        <v>0</v>
      </c>
      <c r="R30" s="68">
        <f>IF('3j (proA 2j)'!I30="",0,'3j (proA 2j)'!I30)</f>
        <v>0</v>
      </c>
      <c r="S30" s="68">
        <f>IF('3j (proA 2j)'!J30="",0,'3j (proA 2j)'!J30)</f>
        <v>0</v>
      </c>
      <c r="T30" s="68">
        <f>IF('3j (proA 2j)'!K30="",0,'3j (proA 2j)'!K30)</f>
        <v>0</v>
      </c>
      <c r="U30" s="1" t="str">
        <f t="shared" si="5"/>
        <v/>
      </c>
      <c r="V30" s="65" t="str">
        <f t="shared" si="6"/>
        <v/>
      </c>
      <c r="Z30" s="52" t="str">
        <f t="shared" si="7"/>
        <v>B</v>
      </c>
      <c r="AA30" s="4">
        <f t="shared" si="31"/>
        <v>0</v>
      </c>
      <c r="AB30" s="4">
        <f t="shared" si="31"/>
        <v>0</v>
      </c>
      <c r="AC30" s="4">
        <f t="shared" si="31"/>
        <v>0</v>
      </c>
      <c r="AD30" s="4">
        <f t="shared" si="30"/>
        <v>0</v>
      </c>
      <c r="AE30" s="5">
        <f t="shared" si="30"/>
        <v>0</v>
      </c>
      <c r="AF30" s="15">
        <f t="shared" si="30"/>
        <v>0</v>
      </c>
      <c r="AG30" s="15">
        <f t="shared" si="30"/>
        <v>0</v>
      </c>
      <c r="AH30" s="15">
        <f t="shared" si="30"/>
        <v>0</v>
      </c>
      <c r="AI30" s="6">
        <f t="shared" si="30"/>
        <v>0</v>
      </c>
      <c r="AJ30" s="15">
        <f t="shared" si="30"/>
        <v>0</v>
      </c>
      <c r="AK30" s="15">
        <f t="shared" si="30"/>
        <v>0</v>
      </c>
      <c r="AL30" s="15">
        <f t="shared" si="30"/>
        <v>0</v>
      </c>
      <c r="AM30" s="7">
        <f t="shared" si="1"/>
        <v>0</v>
      </c>
      <c r="AN30" s="7">
        <f t="shared" si="2"/>
        <v>0</v>
      </c>
      <c r="AO30" s="7">
        <f t="shared" si="3"/>
        <v>0</v>
      </c>
      <c r="AP30" s="8">
        <f t="shared" si="8"/>
        <v>0</v>
      </c>
      <c r="AQ30" s="53">
        <f t="shared" si="9"/>
        <v>0</v>
      </c>
      <c r="AR30" s="54">
        <f t="shared" si="10"/>
        <v>0</v>
      </c>
      <c r="AS30" s="54">
        <f t="shared" si="11"/>
        <v>0</v>
      </c>
      <c r="AT30" s="55">
        <f t="shared" si="12"/>
        <v>0</v>
      </c>
      <c r="AU30" s="55">
        <f t="shared" si="13"/>
        <v>0</v>
      </c>
      <c r="AV30" s="55">
        <f t="shared" si="14"/>
        <v>0</v>
      </c>
      <c r="AW30" s="55">
        <f t="shared" si="15"/>
        <v>0</v>
      </c>
      <c r="AX30" s="53">
        <f t="shared" si="16"/>
        <v>0</v>
      </c>
      <c r="AY30" s="56">
        <f t="shared" si="17"/>
        <v>0</v>
      </c>
      <c r="AZ30" s="56">
        <f t="shared" si="18"/>
        <v>0</v>
      </c>
      <c r="BA30" s="56">
        <f t="shared" si="19"/>
        <v>0</v>
      </c>
      <c r="BB30" s="56">
        <f t="shared" si="20"/>
        <v>0</v>
      </c>
      <c r="BC30" s="57" t="str">
        <f t="shared" si="21"/>
        <v/>
      </c>
      <c r="BD30" s="12" t="str">
        <f t="shared" si="22"/>
        <v/>
      </c>
      <c r="BE30">
        <f t="shared" si="23"/>
        <v>1E-4</v>
      </c>
      <c r="BF30">
        <f t="shared" si="24"/>
        <v>2.0000000000000001E-4</v>
      </c>
      <c r="BG30">
        <f t="shared" si="25"/>
        <v>2.9999999999999997E-4</v>
      </c>
      <c r="BH30" s="3">
        <f t="shared" si="26"/>
        <v>3</v>
      </c>
      <c r="BI30" s="3">
        <f t="shared" si="26"/>
        <v>2</v>
      </c>
      <c r="BJ30" s="3">
        <f t="shared" si="26"/>
        <v>1</v>
      </c>
      <c r="BK30">
        <f t="shared" si="27"/>
        <v>3</v>
      </c>
      <c r="BL30">
        <f t="shared" si="28"/>
        <v>2</v>
      </c>
      <c r="BM30">
        <f t="shared" si="29"/>
        <v>1</v>
      </c>
    </row>
  </sheetData>
  <autoFilter ref="A4:A30">
    <filterColumn colId="0">
      <customFilters>
        <customFilter operator="notEqual" val=" "/>
      </customFilters>
    </filterColumn>
  </autoFilter>
  <mergeCells count="17">
    <mergeCell ref="U3:V3"/>
    <mergeCell ref="M4:P4"/>
    <mergeCell ref="V4:V5"/>
    <mergeCell ref="B1:U1"/>
    <mergeCell ref="B2:U2"/>
    <mergeCell ref="B4:B5"/>
    <mergeCell ref="C4:C5"/>
    <mergeCell ref="D4:D5"/>
    <mergeCell ref="E4:H4"/>
    <mergeCell ref="I4:L4"/>
    <mergeCell ref="Q4:T4"/>
    <mergeCell ref="U4:U5"/>
    <mergeCell ref="F5:H5"/>
    <mergeCell ref="J5:L5"/>
    <mergeCell ref="N5:P5"/>
    <mergeCell ref="R5:T5"/>
    <mergeCell ref="B3:T3"/>
  </mergeCells>
  <conditionalFormatting sqref="Q6">
    <cfRule type="cellIs" dxfId="126" priority="39" operator="equal">
      <formula>0</formula>
    </cfRule>
    <cfRule type="expression" dxfId="125" priority="45" stopIfTrue="1">
      <formula>BM6=1</formula>
    </cfRule>
  </conditionalFormatting>
  <conditionalFormatting sqref="I6">
    <cfRule type="cellIs" dxfId="124" priority="40" operator="equal">
      <formula>0</formula>
    </cfRule>
    <cfRule type="expression" dxfId="123" priority="44" stopIfTrue="1">
      <formula>IF(Q6=0,"",BK6=1)</formula>
    </cfRule>
  </conditionalFormatting>
  <conditionalFormatting sqref="N6:P6">
    <cfRule type="cellIs" dxfId="122" priority="43" operator="equal">
      <formula>0</formula>
    </cfRule>
  </conditionalFormatting>
  <conditionalFormatting sqref="J6:L6">
    <cfRule type="cellIs" dxfId="121" priority="42" operator="equal">
      <formula>0</formula>
    </cfRule>
  </conditionalFormatting>
  <conditionalFormatting sqref="R6:T6">
    <cfRule type="cellIs" dxfId="120" priority="41" operator="equal">
      <formula>0</formula>
    </cfRule>
  </conditionalFormatting>
  <conditionalFormatting sqref="M6">
    <cfRule type="cellIs" dxfId="119" priority="37" operator="equal">
      <formula>0</formula>
    </cfRule>
    <cfRule type="expression" dxfId="118" priority="38" stopIfTrue="1">
      <formula>IF(Q6=0,"",BL6=1)</formula>
    </cfRule>
  </conditionalFormatting>
  <conditionalFormatting sqref="Q7:Q30">
    <cfRule type="cellIs" dxfId="117" priority="3" operator="equal">
      <formula>0</formula>
    </cfRule>
    <cfRule type="expression" dxfId="116" priority="9" stopIfTrue="1">
      <formula>BM7=1</formula>
    </cfRule>
  </conditionalFormatting>
  <conditionalFormatting sqref="I7:I30">
    <cfRule type="cellIs" dxfId="115" priority="4" operator="equal">
      <formula>0</formula>
    </cfRule>
    <cfRule type="expression" dxfId="114" priority="8" stopIfTrue="1">
      <formula>IF(Q7=0,"",BK7=1)</formula>
    </cfRule>
  </conditionalFormatting>
  <conditionalFormatting sqref="N7:P30">
    <cfRule type="cellIs" dxfId="113" priority="7" operator="equal">
      <formula>0</formula>
    </cfRule>
  </conditionalFormatting>
  <conditionalFormatting sqref="J7:L30">
    <cfRule type="cellIs" dxfId="112" priority="6" operator="equal">
      <formula>0</formula>
    </cfRule>
  </conditionalFormatting>
  <conditionalFormatting sqref="R7:T30">
    <cfRule type="cellIs" dxfId="111" priority="5" operator="equal">
      <formula>0</formula>
    </cfRule>
  </conditionalFormatting>
  <conditionalFormatting sqref="M7:M30">
    <cfRule type="cellIs" dxfId="110" priority="1" operator="equal">
      <formula>0</formula>
    </cfRule>
    <cfRule type="expression" dxfId="109" priority="2" stopIfTrue="1">
      <formula>IF(Q7=0,"",BL7=1)</formula>
    </cfRule>
  </conditionalFormatting>
  <printOptions horizontalCentered="1"/>
  <pageMargins left="0.39370078740157483" right="0.39370078740157483" top="0.39370078740157483" bottom="0.78740157480314965" header="0.19685039370078741" footer="0.19685039370078741"/>
  <pageSetup paperSize="9" orientation="landscape" r:id="rId1"/>
  <headerFooter alignWithMargins="0">
    <oddFooter>&amp;LTechnický komisař: . . . . . . . . . .&amp;CČas tisku: &amp;T                    &amp;K00+000.&amp;K01+000Sportovní komisař: . . . . . . . . . .&amp;RŘeditel závodu: . . . . . . . . . . . . 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/>
  <dimension ref="A1:BM30"/>
  <sheetViews>
    <sheetView tabSelected="1" workbookViewId="0">
      <selection activeCell="B1" sqref="B1:V3"/>
    </sheetView>
  </sheetViews>
  <sheetFormatPr defaultRowHeight="15"/>
  <cols>
    <col min="1" max="1" width="4.5703125" customWidth="1"/>
    <col min="2" max="2" width="21.7109375" customWidth="1"/>
    <col min="3" max="3" width="21.7109375" style="40" customWidth="1"/>
    <col min="4" max="4" width="4" style="41" customWidth="1"/>
    <col min="5" max="5" width="7.42578125" customWidth="1"/>
    <col min="6" max="8" width="3.7109375" customWidth="1"/>
    <col min="9" max="9" width="7.42578125" customWidth="1"/>
    <col min="10" max="12" width="3.7109375" customWidth="1"/>
    <col min="13" max="13" width="7.42578125" customWidth="1"/>
    <col min="14" max="16" width="3.7109375" customWidth="1"/>
    <col min="17" max="17" width="7.42578125" customWidth="1"/>
    <col min="18" max="20" width="3.7109375" customWidth="1"/>
    <col min="21" max="21" width="8" customWidth="1"/>
    <col min="22" max="25" width="4.5703125" customWidth="1"/>
    <col min="26" max="26" width="3.7109375" hidden="1" customWidth="1"/>
    <col min="27" max="53" width="0.28515625" hidden="1" customWidth="1"/>
    <col min="54" max="65" width="0" hidden="1" customWidth="1"/>
  </cols>
  <sheetData>
    <row r="1" spans="1:65" ht="22.5" customHeight="1">
      <c r="B1" s="136" t="str">
        <f>ABC!B1</f>
        <v>Název závodu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</row>
    <row r="2" spans="1:65" ht="22.5" customHeight="1">
      <c r="B2" s="136" t="str">
        <f>ABC!B2</f>
        <v>Místo  -  datum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</row>
    <row r="3" spans="1:65" ht="22.5" customHeight="1">
      <c r="B3" s="141" t="s">
        <v>102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 t="str">
        <f>ABC!H17</f>
        <v>B</v>
      </c>
      <c r="V3" s="141"/>
    </row>
    <row r="4" spans="1:65" ht="22.5" customHeight="1">
      <c r="A4" s="10" t="s">
        <v>1</v>
      </c>
      <c r="B4" s="140" t="s">
        <v>2</v>
      </c>
      <c r="C4" s="140" t="s">
        <v>3</v>
      </c>
      <c r="D4" s="144" t="s">
        <v>4</v>
      </c>
      <c r="E4" s="140" t="s">
        <v>5</v>
      </c>
      <c r="F4" s="140"/>
      <c r="G4" s="140"/>
      <c r="H4" s="140"/>
      <c r="I4" s="140" t="str">
        <f>IF(U3="A","","1. závodní jízda")</f>
        <v>1. závodní jízda</v>
      </c>
      <c r="J4" s="140"/>
      <c r="K4" s="140"/>
      <c r="L4" s="140"/>
      <c r="M4" s="140" t="str">
        <f>IF(U3="A","1. závodní jízda","2. závodní jízda")</f>
        <v>2. závodní jízda</v>
      </c>
      <c r="N4" s="140"/>
      <c r="O4" s="140"/>
      <c r="P4" s="140"/>
      <c r="Q4" s="140" t="str">
        <f>IF(U3="A","2. závodní jízda","3. závodní jízda")</f>
        <v>3. závodní jízda</v>
      </c>
      <c r="R4" s="140"/>
      <c r="S4" s="140"/>
      <c r="T4" s="140"/>
      <c r="U4" s="145" t="s">
        <v>6</v>
      </c>
      <c r="V4" s="142" t="s">
        <v>7</v>
      </c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>
        <v>1</v>
      </c>
      <c r="AN4" s="36">
        <v>2</v>
      </c>
      <c r="AO4" s="36">
        <v>3</v>
      </c>
      <c r="AP4" s="58" t="s">
        <v>114</v>
      </c>
      <c r="AQ4" s="58" t="s">
        <v>115</v>
      </c>
      <c r="AR4" s="58" t="s">
        <v>116</v>
      </c>
      <c r="AS4" s="58" t="s">
        <v>117</v>
      </c>
      <c r="AT4" s="58" t="s">
        <v>118</v>
      </c>
      <c r="AU4" s="58" t="s">
        <v>119</v>
      </c>
      <c r="AV4" s="59" t="s">
        <v>120</v>
      </c>
      <c r="AW4" s="59" t="s">
        <v>121</v>
      </c>
      <c r="AX4" s="58" t="s">
        <v>122</v>
      </c>
      <c r="AY4" s="60" t="s">
        <v>123</v>
      </c>
      <c r="AZ4" s="60" t="s">
        <v>124</v>
      </c>
      <c r="BA4" s="60" t="s">
        <v>125</v>
      </c>
      <c r="BB4" s="60" t="s">
        <v>126</v>
      </c>
      <c r="BC4" s="58"/>
      <c r="BD4" s="36"/>
      <c r="BE4" s="63" t="str">
        <f>IF(AJ4=0,"",IF(BD4&gt;1000,"D",RANK($BC4,$BC$6:$BC$30,1)))</f>
        <v/>
      </c>
      <c r="BK4" t="s">
        <v>128</v>
      </c>
      <c r="BL4" t="s">
        <v>129</v>
      </c>
      <c r="BM4" t="s">
        <v>130</v>
      </c>
    </row>
    <row r="5" spans="1:65" ht="16.5" customHeight="1">
      <c r="A5" s="11" t="s">
        <v>8</v>
      </c>
      <c r="B5" s="140"/>
      <c r="C5" s="140"/>
      <c r="D5" s="144"/>
      <c r="E5" s="2" t="s">
        <v>9</v>
      </c>
      <c r="F5" s="146" t="s">
        <v>10</v>
      </c>
      <c r="G5" s="146"/>
      <c r="H5" s="146"/>
      <c r="I5" s="69" t="str">
        <f>IF(U3="A","","čas")</f>
        <v>čas</v>
      </c>
      <c r="J5" s="146" t="str">
        <f>IF(U3="A","","tr. body")</f>
        <v>tr. body</v>
      </c>
      <c r="K5" s="146"/>
      <c r="L5" s="146"/>
      <c r="M5" s="69" t="s">
        <v>9</v>
      </c>
      <c r="N5" s="146" t="s">
        <v>10</v>
      </c>
      <c r="O5" s="146"/>
      <c r="P5" s="146"/>
      <c r="Q5" s="69" t="s">
        <v>9</v>
      </c>
      <c r="R5" s="146" t="s">
        <v>10</v>
      </c>
      <c r="S5" s="146"/>
      <c r="T5" s="146"/>
      <c r="U5" s="145"/>
      <c r="V5" s="143"/>
      <c r="Z5" s="49" t="str">
        <f>U3</f>
        <v>B</v>
      </c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6"/>
      <c r="AQ5" s="46"/>
      <c r="AR5" s="46"/>
      <c r="AS5" s="46"/>
      <c r="AT5" s="46"/>
      <c r="AU5" s="46"/>
      <c r="AV5" s="50"/>
      <c r="AW5" s="50"/>
      <c r="AX5" s="46"/>
      <c r="AY5" s="51"/>
      <c r="AZ5" s="51"/>
      <c r="BA5" s="51"/>
      <c r="BB5" s="51"/>
      <c r="BC5" s="45"/>
      <c r="BD5" s="45"/>
      <c r="BE5" s="64"/>
      <c r="BF5" s="64"/>
      <c r="BG5" s="64"/>
      <c r="BH5" s="64"/>
      <c r="BI5" s="64"/>
      <c r="BJ5" s="64"/>
      <c r="BK5" s="66"/>
      <c r="BL5" s="66"/>
      <c r="BM5" s="66"/>
    </row>
    <row r="6" spans="1:65" ht="16.5" customHeight="1">
      <c r="A6" s="14">
        <f>IF(Seznam!K6="","",Seznam!K6)</f>
        <v>331</v>
      </c>
      <c r="B6" s="14" t="str">
        <f>IF(Seznam!L6="","",Seznam!L6)</f>
        <v>SLAVÍKOVÁ Anežka</v>
      </c>
      <c r="C6" s="38" t="str">
        <f>IF(Seznam!M6="","",Seznam!M6)</f>
        <v>ÚAMK - AMK Škoda</v>
      </c>
      <c r="D6" s="39" t="str">
        <f>IF(Seznam!N6="","",Seznam!N6)</f>
        <v>StČ</v>
      </c>
      <c r="E6" s="13">
        <f>IF(Tr!N6="","",Tr!N6)</f>
        <v>59.49</v>
      </c>
      <c r="F6" s="67" t="str">
        <f>IF(Tr!O6="","",Tr!O6)</f>
        <v/>
      </c>
      <c r="G6" s="67">
        <f>IF(Tr!P6="","",Tr!P6)</f>
        <v>2</v>
      </c>
      <c r="H6" s="67" t="str">
        <f>IF(Tr!Q6="","",Tr!Q6)</f>
        <v/>
      </c>
      <c r="I6" s="1">
        <f>IF('1j'!N6="",0,'1j'!N6)</f>
        <v>58.55</v>
      </c>
      <c r="J6" s="68">
        <f>IF('1j'!O6="",0,'1j'!O6)</f>
        <v>0</v>
      </c>
      <c r="K6" s="68">
        <f>IF('1j'!P6="",0,'1j'!P6)</f>
        <v>0</v>
      </c>
      <c r="L6" s="68">
        <f>IF('1j'!Q6="",0,'1j'!Q6)</f>
        <v>0</v>
      </c>
      <c r="M6" s="1">
        <f>IF('2j (proA 1j)'!N6="",0,'2j (proA 1j)'!N6)</f>
        <v>59.05</v>
      </c>
      <c r="N6" s="68">
        <f>IF('2j (proA 1j)'!O6="",0,'2j (proA 1j)'!O6)</f>
        <v>0</v>
      </c>
      <c r="O6" s="68">
        <f>IF('2j (proA 1j)'!P6="",0,'2j (proA 1j)'!P6)</f>
        <v>0</v>
      </c>
      <c r="P6" s="68">
        <f>IF('2j (proA 1j)'!Q6="",0,'2j (proA 1j)'!Q6)</f>
        <v>0</v>
      </c>
      <c r="Q6" s="1">
        <f>IF('3j (proA 2j)'!N6="",0,'3j (proA 2j)'!N6)</f>
        <v>58.81</v>
      </c>
      <c r="R6" s="68">
        <f>IF('3j (proA 2j)'!O6="",0,'3j (proA 2j)'!O6)</f>
        <v>0</v>
      </c>
      <c r="S6" s="68">
        <f>IF('3j (proA 2j)'!P6="",0,'3j (proA 2j)'!P6)</f>
        <v>0</v>
      </c>
      <c r="T6" s="68">
        <f>IF('3j (proA 2j)'!Q6="",0,'3j (proA 2j)'!Q6)</f>
        <v>0</v>
      </c>
      <c r="U6" s="1">
        <f>BC6</f>
        <v>117.36005905</v>
      </c>
      <c r="V6" s="21">
        <f>BD6</f>
        <v>7</v>
      </c>
      <c r="W6" s="3"/>
      <c r="X6" s="3"/>
      <c r="Y6" s="3"/>
      <c r="Z6" s="52" t="str">
        <f>Z5</f>
        <v>B</v>
      </c>
      <c r="AA6" s="4">
        <f t="shared" ref="AA6:AL27" si="0">IF(I6="D",1000,I6)</f>
        <v>58.55</v>
      </c>
      <c r="AB6" s="4">
        <f t="shared" si="0"/>
        <v>0</v>
      </c>
      <c r="AC6" s="4">
        <f t="shared" si="0"/>
        <v>0</v>
      </c>
      <c r="AD6" s="4">
        <f t="shared" si="0"/>
        <v>0</v>
      </c>
      <c r="AE6" s="5">
        <f t="shared" si="0"/>
        <v>59.05</v>
      </c>
      <c r="AF6" s="15">
        <f t="shared" si="0"/>
        <v>0</v>
      </c>
      <c r="AG6" s="15">
        <f t="shared" si="0"/>
        <v>0</v>
      </c>
      <c r="AH6" s="15">
        <f t="shared" si="0"/>
        <v>0</v>
      </c>
      <c r="AI6" s="6">
        <f t="shared" si="0"/>
        <v>58.81</v>
      </c>
      <c r="AJ6" s="15">
        <f t="shared" si="0"/>
        <v>0</v>
      </c>
      <c r="AK6" s="15">
        <f t="shared" si="0"/>
        <v>0</v>
      </c>
      <c r="AL6" s="15">
        <f t="shared" si="0"/>
        <v>0</v>
      </c>
      <c r="AM6" s="7">
        <f t="shared" ref="AM6:AM30" si="1">AA6+AB6+AC6+AD6</f>
        <v>58.55</v>
      </c>
      <c r="AN6" s="7">
        <f t="shared" ref="AN6:AN30" si="2">AE6+AF6+AG6+AH6</f>
        <v>59.05</v>
      </c>
      <c r="AO6" s="7">
        <f t="shared" ref="AO6:AO30" si="3">AI6+AJ6+AK6+AL6</f>
        <v>58.81</v>
      </c>
      <c r="AP6" s="8">
        <f>MIN(AM6:AO6)</f>
        <v>58.55</v>
      </c>
      <c r="AQ6" s="53">
        <f>MAX(AM6:AO6)</f>
        <v>59.05</v>
      </c>
      <c r="AR6" s="54">
        <f>MIN(AN6:AO6)</f>
        <v>58.81</v>
      </c>
      <c r="AS6" s="54">
        <f>MAX(AN6:AO6)/1000000</f>
        <v>5.9049999999999999E-5</v>
      </c>
      <c r="AT6" s="55">
        <f>((AM6+AN6+AO6)-(AP6+AQ6))/1000000</f>
        <v>5.8810000000000001E-5</v>
      </c>
      <c r="AU6" s="55">
        <f>MAX(AM6:AO6)/1000000</f>
        <v>5.9049999999999999E-5</v>
      </c>
      <c r="AV6" s="55">
        <f>MAX(AM6:AO6)/1000000000000</f>
        <v>5.9049999999999993E-11</v>
      </c>
      <c r="AW6" s="55">
        <f>MIN(AM6:AO6)/10000000000</f>
        <v>5.8549999999999993E-9</v>
      </c>
      <c r="AX6" s="53">
        <f>(AB6+AC6+AD6+AF6+AG6+AH6+AJ6+AK6+AL6)/1000000</f>
        <v>0</v>
      </c>
      <c r="AY6" s="56">
        <f>AR6+AS6</f>
        <v>58.81005905</v>
      </c>
      <c r="AZ6" s="56">
        <f>AP6+AT6+AV6</f>
        <v>58.550058810059049</v>
      </c>
      <c r="BA6" s="56">
        <f>AM6+AN6+AO6-AQ6+AU6</f>
        <v>117.36005905</v>
      </c>
      <c r="BB6" s="56">
        <f>AM6+AN6+AO6+AX6+AW6</f>
        <v>176.41000000585498</v>
      </c>
      <c r="BC6" s="57">
        <f>IF(AI6=0,"",IF(Z6="A",AY6,IF(Z6="Super A",AZ6,IF(Z6="B",BA6,IF(Z6="C",BB6,"")))))</f>
        <v>117.36005905</v>
      </c>
      <c r="BD6" s="12">
        <f>IF(AI6=0,"",IF(BC6&gt;1000,"D",RANK($BC6,$BC$6:$BC$30,1)))</f>
        <v>7</v>
      </c>
      <c r="BE6">
        <f>AM6+0.0001</f>
        <v>58.5501</v>
      </c>
      <c r="BF6">
        <f>AN6+0.0002</f>
        <v>59.050199999999997</v>
      </c>
      <c r="BG6">
        <f>AO6+0.0003</f>
        <v>58.810300000000005</v>
      </c>
      <c r="BH6" s="3">
        <f>RANK(BE6,$BE6:$BG6)</f>
        <v>3</v>
      </c>
      <c r="BI6" s="3">
        <f t="shared" ref="BI6:BJ21" si="4">RANK(BF6,$BE6:$BG6)</f>
        <v>1</v>
      </c>
      <c r="BJ6" s="3">
        <f t="shared" si="4"/>
        <v>2</v>
      </c>
      <c r="BK6">
        <f>ROUND(IF(Z6="A",BH6,IF(Z6="Super A",BH6/2,IF(Z6="B",BH6,IF(Z6="C",0,"")))),0)</f>
        <v>3</v>
      </c>
      <c r="BL6">
        <f>ROUND(IF(Z6="A",BI6,IF(Z6="Super A",BI6/2,IF(Z6="B",BI6,IF(Z6="C",0,"")))),0)</f>
        <v>1</v>
      </c>
      <c r="BM6">
        <f>ROUND(IF(Z6="A",BJ6,IF(Z6="Super A",BJ6/2,IF(Z6="B",BJ6,IF(Z6="C",0,"")))),0)</f>
        <v>2</v>
      </c>
    </row>
    <row r="7" spans="1:65" ht="16.5" customHeight="1">
      <c r="A7" s="14">
        <f>IF(Seznam!K7="","",Seznam!K7)</f>
        <v>325</v>
      </c>
      <c r="B7" s="14" t="str">
        <f>IF(Seznam!L7="","",Seznam!L7)</f>
        <v>HERCÍK Martin</v>
      </c>
      <c r="C7" s="38" t="str">
        <f>IF(Seznam!M7="","",Seznam!M7)</f>
        <v>ÚAMK - AMK Škoda</v>
      </c>
      <c r="D7" s="39" t="str">
        <f>IF(Seznam!N7="","",Seznam!N7)</f>
        <v>StČ</v>
      </c>
      <c r="E7" s="13">
        <f>IF(Tr!N7="","",Tr!N7)</f>
        <v>60.71</v>
      </c>
      <c r="F7" s="67" t="str">
        <f>IF(Tr!O7="","",Tr!O7)</f>
        <v/>
      </c>
      <c r="G7" s="67" t="str">
        <f>IF(Tr!P7="","",Tr!P7)</f>
        <v/>
      </c>
      <c r="H7" s="67" t="str">
        <f>IF(Tr!Q7="","",Tr!Q7)</f>
        <v/>
      </c>
      <c r="I7" s="1">
        <f>IF('1j'!N7="",0,'1j'!N7)</f>
        <v>61.24</v>
      </c>
      <c r="J7" s="68">
        <f>IF('1j'!O7="",0,'1j'!O7)</f>
        <v>0</v>
      </c>
      <c r="K7" s="68">
        <f>IF('1j'!P7="",0,'1j'!P7)</f>
        <v>0</v>
      </c>
      <c r="L7" s="68">
        <f>IF('1j'!Q7="",0,'1j'!Q7)</f>
        <v>0</v>
      </c>
      <c r="M7" s="1">
        <f>IF('2j (proA 1j)'!N7="",0,'2j (proA 1j)'!N7)</f>
        <v>60.38</v>
      </c>
      <c r="N7" s="68">
        <f>IF('2j (proA 1j)'!O7="",0,'2j (proA 1j)'!O7)</f>
        <v>0</v>
      </c>
      <c r="O7" s="68">
        <f>IF('2j (proA 1j)'!P7="",0,'2j (proA 1j)'!P7)</f>
        <v>0</v>
      </c>
      <c r="P7" s="68">
        <f>IF('2j (proA 1j)'!Q7="",0,'2j (proA 1j)'!Q7)</f>
        <v>0</v>
      </c>
      <c r="Q7" s="1">
        <f>IF('3j (proA 2j)'!N7="",0,'3j (proA 2j)'!N7)</f>
        <v>59.56</v>
      </c>
      <c r="R7" s="68">
        <f>IF('3j (proA 2j)'!O7="",0,'3j (proA 2j)'!O7)</f>
        <v>0</v>
      </c>
      <c r="S7" s="68">
        <f>IF('3j (proA 2j)'!P7="",0,'3j (proA 2j)'!P7)</f>
        <v>0</v>
      </c>
      <c r="T7" s="68">
        <f>IF('3j (proA 2j)'!Q7="",0,'3j (proA 2j)'!Q7)</f>
        <v>0</v>
      </c>
      <c r="U7" s="1">
        <f t="shared" ref="U7:U30" si="5">BC7</f>
        <v>119.94006123999999</v>
      </c>
      <c r="V7" s="65">
        <f t="shared" ref="V7:V30" si="6">BD7</f>
        <v>9</v>
      </c>
      <c r="W7" s="3"/>
      <c r="X7" s="3"/>
      <c r="Y7" s="3"/>
      <c r="Z7" s="52" t="str">
        <f t="shared" ref="Z7:Z30" si="7">Z6</f>
        <v>B</v>
      </c>
      <c r="AA7" s="4">
        <f t="shared" si="0"/>
        <v>61.24</v>
      </c>
      <c r="AB7" s="4">
        <f t="shared" si="0"/>
        <v>0</v>
      </c>
      <c r="AC7" s="4">
        <f t="shared" si="0"/>
        <v>0</v>
      </c>
      <c r="AD7" s="4">
        <f t="shared" si="0"/>
        <v>0</v>
      </c>
      <c r="AE7" s="5">
        <f t="shared" si="0"/>
        <v>60.38</v>
      </c>
      <c r="AF7" s="15">
        <f t="shared" si="0"/>
        <v>0</v>
      </c>
      <c r="AG7" s="15">
        <f t="shared" si="0"/>
        <v>0</v>
      </c>
      <c r="AH7" s="15">
        <f t="shared" si="0"/>
        <v>0</v>
      </c>
      <c r="AI7" s="6">
        <f t="shared" si="0"/>
        <v>59.56</v>
      </c>
      <c r="AJ7" s="15">
        <f t="shared" si="0"/>
        <v>0</v>
      </c>
      <c r="AK7" s="15">
        <f t="shared" si="0"/>
        <v>0</v>
      </c>
      <c r="AL7" s="15">
        <f t="shared" si="0"/>
        <v>0</v>
      </c>
      <c r="AM7" s="7">
        <f t="shared" si="1"/>
        <v>61.24</v>
      </c>
      <c r="AN7" s="7">
        <f t="shared" si="2"/>
        <v>60.38</v>
      </c>
      <c r="AO7" s="7">
        <f t="shared" si="3"/>
        <v>59.56</v>
      </c>
      <c r="AP7" s="8">
        <f t="shared" ref="AP7:AP30" si="8">MIN(AM7:AO7)</f>
        <v>59.56</v>
      </c>
      <c r="AQ7" s="53">
        <f t="shared" ref="AQ7:AQ30" si="9">MAX(AM7:AO7)</f>
        <v>61.24</v>
      </c>
      <c r="AR7" s="54">
        <f t="shared" ref="AR7:AR30" si="10">MIN(AN7:AO7)</f>
        <v>59.56</v>
      </c>
      <c r="AS7" s="54">
        <f t="shared" ref="AS7:AS30" si="11">MAX(AN7:AO7)/1000000</f>
        <v>6.0380000000000001E-5</v>
      </c>
      <c r="AT7" s="55">
        <f t="shared" ref="AT7:AT30" si="12">((AM7+AN7+AO7)-(AP7+AQ7))/1000000</f>
        <v>6.0379999999999994E-5</v>
      </c>
      <c r="AU7" s="55">
        <f t="shared" ref="AU7:AU30" si="13">MAX(AM7:AO7)/1000000</f>
        <v>6.1240000000000003E-5</v>
      </c>
      <c r="AV7" s="55">
        <f t="shared" ref="AV7:AV30" si="14">MAX(AM7:AO7)/1000000000000</f>
        <v>6.124E-11</v>
      </c>
      <c r="AW7" s="55">
        <f t="shared" ref="AW7:AW30" si="15">MIN(AM7:AO7)/10000000000</f>
        <v>5.9560000000000005E-9</v>
      </c>
      <c r="AX7" s="53">
        <f t="shared" ref="AX7:AX30" si="16">(AB7+AC7+AD7+AF7+AG7+AH7+AJ7+AK7+AL7)/1000000</f>
        <v>0</v>
      </c>
      <c r="AY7" s="56">
        <f t="shared" ref="AY7:AY30" si="17">AR7+AS7</f>
        <v>59.560060380000003</v>
      </c>
      <c r="AZ7" s="56">
        <f t="shared" ref="AZ7:AZ30" si="18">AP7+AT7+AV7</f>
        <v>59.560060380061245</v>
      </c>
      <c r="BA7" s="56">
        <f t="shared" ref="BA7:BA30" si="19">AM7+AN7+AO7-AQ7+AU7</f>
        <v>119.94006123999999</v>
      </c>
      <c r="BB7" s="56">
        <f t="shared" ref="BB7:BB30" si="20">AM7+AN7+AO7+AX7+AW7</f>
        <v>181.180000005956</v>
      </c>
      <c r="BC7" s="57">
        <f t="shared" ref="BC7:BC30" si="21">IF(AI7=0,"",IF(Z7="A",AY7,IF(Z7="Super A",AZ7,IF(Z7="B",BA7,IF(Z7="C",BB7,"")))))</f>
        <v>119.94006123999999</v>
      </c>
      <c r="BD7" s="12">
        <f t="shared" ref="BD7:BD30" si="22">IF(AI7=0,"",IF(BC7&gt;1000,"D",RANK($BC7,$BC$6:$BC$30,1)))</f>
        <v>9</v>
      </c>
      <c r="BE7">
        <f t="shared" ref="BE7:BE30" si="23">AM7+0.0001</f>
        <v>61.240100000000005</v>
      </c>
      <c r="BF7">
        <f t="shared" ref="BF7:BF30" si="24">AN7+0.0002</f>
        <v>60.380200000000002</v>
      </c>
      <c r="BG7">
        <f t="shared" ref="BG7:BG30" si="25">AO7+0.0003</f>
        <v>59.560300000000005</v>
      </c>
      <c r="BH7" s="3">
        <f t="shared" ref="BH7:BJ30" si="26">RANK(BE7,$BE7:$BG7)</f>
        <v>1</v>
      </c>
      <c r="BI7" s="3">
        <f t="shared" si="4"/>
        <v>2</v>
      </c>
      <c r="BJ7" s="3">
        <f t="shared" si="4"/>
        <v>3</v>
      </c>
      <c r="BK7">
        <f t="shared" ref="BK7:BK30" si="27">ROUND(IF(Z7="A",BH7,IF(Z7="Super A",BH7/2,IF(Z7="B",BH7,IF(Z7="C",0,"")))),0)</f>
        <v>1</v>
      </c>
      <c r="BL7">
        <f t="shared" ref="BL7:BL30" si="28">ROUND(IF(Z7="A",BI7,IF(Z7="Super A",BI7/2,IF(Z7="B",BI7,IF(Z7="C",0,"")))),0)</f>
        <v>2</v>
      </c>
      <c r="BM7">
        <f t="shared" ref="BM7:BM30" si="29">ROUND(IF(Z7="A",BJ7,IF(Z7="Super A",BJ7/2,IF(Z7="B",BJ7,IF(Z7="C",0,"")))),0)</f>
        <v>3</v>
      </c>
    </row>
    <row r="8" spans="1:65" ht="16.5" customHeight="1">
      <c r="A8" s="14">
        <f>IF(Seznam!K8="","",Seznam!K8)</f>
        <v>321</v>
      </c>
      <c r="B8" s="14" t="str">
        <f>IF(Seznam!L8="","",Seznam!L8)</f>
        <v>ROKOSOVÁ Jana</v>
      </c>
      <c r="C8" s="38" t="str">
        <f>IF(Seznam!M8="","",Seznam!M8)</f>
        <v>Minikáry Libeř klub v AČR</v>
      </c>
      <c r="D8" s="39" t="str">
        <f>IF(Seznam!N8="","",Seznam!N8)</f>
        <v>StČ</v>
      </c>
      <c r="E8" s="13">
        <f>IF(Tr!N8="","",Tr!N8)</f>
        <v>64.31</v>
      </c>
      <c r="F8" s="67" t="str">
        <f>IF(Tr!O8="","",Tr!O8)</f>
        <v/>
      </c>
      <c r="G8" s="67" t="str">
        <f>IF(Tr!P8="","",Tr!P8)</f>
        <v/>
      </c>
      <c r="H8" s="67" t="str">
        <f>IF(Tr!Q8="","",Tr!Q8)</f>
        <v/>
      </c>
      <c r="I8" s="1">
        <f>IF('1j'!N8="",0,'1j'!N8)</f>
        <v>62.44</v>
      </c>
      <c r="J8" s="68">
        <f>IF('1j'!O8="",0,'1j'!O8)</f>
        <v>0</v>
      </c>
      <c r="K8" s="68">
        <f>IF('1j'!P8="",0,'1j'!P8)</f>
        <v>100</v>
      </c>
      <c r="L8" s="68">
        <f>IF('1j'!Q8="",0,'1j'!Q8)</f>
        <v>0</v>
      </c>
      <c r="M8" s="1">
        <f>IF('2j (proA 1j)'!N8="",0,'2j (proA 1j)'!N8)</f>
        <v>63.1</v>
      </c>
      <c r="N8" s="68">
        <f>IF('2j (proA 1j)'!O8="",0,'2j (proA 1j)'!O8)</f>
        <v>0</v>
      </c>
      <c r="O8" s="68">
        <f>IF('2j (proA 1j)'!P8="",0,'2j (proA 1j)'!P8)</f>
        <v>0</v>
      </c>
      <c r="P8" s="68">
        <f>IF('2j (proA 1j)'!Q8="",0,'2j (proA 1j)'!Q8)</f>
        <v>0</v>
      </c>
      <c r="Q8" s="1">
        <f>IF('3j (proA 2j)'!N8="",0,'3j (proA 2j)'!N8)</f>
        <v>63</v>
      </c>
      <c r="R8" s="68">
        <f>IF('3j (proA 2j)'!O8="",0,'3j (proA 2j)'!O8)</f>
        <v>0</v>
      </c>
      <c r="S8" s="68">
        <f>IF('3j (proA 2j)'!P8="",0,'3j (proA 2j)'!P8)</f>
        <v>0</v>
      </c>
      <c r="T8" s="68">
        <f>IF('3j (proA 2j)'!Q8="",0,'3j (proA 2j)'!Q8)</f>
        <v>0</v>
      </c>
      <c r="U8" s="1">
        <f t="shared" si="5"/>
        <v>126.10016243999996</v>
      </c>
      <c r="V8" s="65">
        <f t="shared" si="6"/>
        <v>12</v>
      </c>
      <c r="W8" s="3"/>
      <c r="X8" s="3"/>
      <c r="Y8" s="3"/>
      <c r="Z8" s="52" t="str">
        <f t="shared" si="7"/>
        <v>B</v>
      </c>
      <c r="AA8" s="4">
        <f t="shared" si="0"/>
        <v>62.44</v>
      </c>
      <c r="AB8" s="4">
        <f t="shared" si="0"/>
        <v>0</v>
      </c>
      <c r="AC8" s="4">
        <f t="shared" si="0"/>
        <v>100</v>
      </c>
      <c r="AD8" s="4">
        <f t="shared" si="0"/>
        <v>0</v>
      </c>
      <c r="AE8" s="5">
        <f t="shared" si="0"/>
        <v>63.1</v>
      </c>
      <c r="AF8" s="15">
        <f t="shared" si="0"/>
        <v>0</v>
      </c>
      <c r="AG8" s="15">
        <f t="shared" si="0"/>
        <v>0</v>
      </c>
      <c r="AH8" s="15">
        <f t="shared" si="0"/>
        <v>0</v>
      </c>
      <c r="AI8" s="6">
        <f t="shared" si="0"/>
        <v>63</v>
      </c>
      <c r="AJ8" s="15">
        <f t="shared" si="0"/>
        <v>0</v>
      </c>
      <c r="AK8" s="15">
        <f t="shared" si="0"/>
        <v>0</v>
      </c>
      <c r="AL8" s="15">
        <f t="shared" si="0"/>
        <v>0</v>
      </c>
      <c r="AM8" s="7">
        <f t="shared" si="1"/>
        <v>162.44</v>
      </c>
      <c r="AN8" s="7">
        <f t="shared" si="2"/>
        <v>63.1</v>
      </c>
      <c r="AO8" s="7">
        <f t="shared" si="3"/>
        <v>63</v>
      </c>
      <c r="AP8" s="8">
        <f t="shared" si="8"/>
        <v>63</v>
      </c>
      <c r="AQ8" s="53">
        <f t="shared" si="9"/>
        <v>162.44</v>
      </c>
      <c r="AR8" s="54">
        <f t="shared" si="10"/>
        <v>63</v>
      </c>
      <c r="AS8" s="54">
        <f t="shared" si="11"/>
        <v>6.3100000000000002E-5</v>
      </c>
      <c r="AT8" s="55">
        <f t="shared" si="12"/>
        <v>6.3099999999999962E-5</v>
      </c>
      <c r="AU8" s="55">
        <f t="shared" si="13"/>
        <v>1.6244E-4</v>
      </c>
      <c r="AV8" s="55">
        <f t="shared" si="14"/>
        <v>1.6244000000000001E-10</v>
      </c>
      <c r="AW8" s="55">
        <f t="shared" si="15"/>
        <v>6.3000000000000002E-9</v>
      </c>
      <c r="AX8" s="53">
        <f t="shared" si="16"/>
        <v>1E-4</v>
      </c>
      <c r="AY8" s="56">
        <f t="shared" si="17"/>
        <v>63.000063099999998</v>
      </c>
      <c r="AZ8" s="56">
        <f t="shared" si="18"/>
        <v>63.000063100162436</v>
      </c>
      <c r="BA8" s="56">
        <f t="shared" si="19"/>
        <v>126.10016243999996</v>
      </c>
      <c r="BB8" s="56">
        <f t="shared" si="20"/>
        <v>288.54010000629995</v>
      </c>
      <c r="BC8" s="57">
        <f t="shared" si="21"/>
        <v>126.10016243999996</v>
      </c>
      <c r="BD8" s="12">
        <f t="shared" si="22"/>
        <v>12</v>
      </c>
      <c r="BE8">
        <f t="shared" si="23"/>
        <v>162.4401</v>
      </c>
      <c r="BF8">
        <f t="shared" si="24"/>
        <v>63.100200000000001</v>
      </c>
      <c r="BG8">
        <f t="shared" si="25"/>
        <v>63.000300000000003</v>
      </c>
      <c r="BH8" s="3">
        <f t="shared" si="26"/>
        <v>1</v>
      </c>
      <c r="BI8" s="3">
        <f t="shared" si="4"/>
        <v>2</v>
      </c>
      <c r="BJ8" s="3">
        <f t="shared" si="4"/>
        <v>3</v>
      </c>
      <c r="BK8">
        <f t="shared" si="27"/>
        <v>1</v>
      </c>
      <c r="BL8">
        <f t="shared" si="28"/>
        <v>2</v>
      </c>
      <c r="BM8">
        <f t="shared" si="29"/>
        <v>3</v>
      </c>
    </row>
    <row r="9" spans="1:65" ht="16.5" customHeight="1">
      <c r="A9" s="14">
        <f>IF(Seznam!K9="","",Seznam!K9)</f>
        <v>319</v>
      </c>
      <c r="B9" s="14" t="str">
        <f>IF(Seznam!L9="","",Seznam!L9)</f>
        <v>PÍŠOVÁ Natálie</v>
      </c>
      <c r="C9" s="38" t="str">
        <f>IF(Seznam!M9="","",Seznam!M9)</f>
        <v>ÚAMK - AMK Škoda</v>
      </c>
      <c r="D9" s="39" t="str">
        <f>IF(Seznam!N9="","",Seznam!N9)</f>
        <v>StČ</v>
      </c>
      <c r="E9" s="13">
        <f>IF(Tr!N9="","",Tr!N9)</f>
        <v>61.14</v>
      </c>
      <c r="F9" s="67" t="str">
        <f>IF(Tr!O9="","",Tr!O9)</f>
        <v/>
      </c>
      <c r="G9" s="67" t="str">
        <f>IF(Tr!P9="","",Tr!P9)</f>
        <v/>
      </c>
      <c r="H9" s="67" t="str">
        <f>IF(Tr!Q9="","",Tr!Q9)</f>
        <v/>
      </c>
      <c r="I9" s="1">
        <f>IF('1j'!N9="",0,'1j'!N9)</f>
        <v>60.76</v>
      </c>
      <c r="J9" s="68">
        <f>IF('1j'!O9="",0,'1j'!O9)</f>
        <v>0</v>
      </c>
      <c r="K9" s="68">
        <f>IF('1j'!P9="",0,'1j'!P9)</f>
        <v>0</v>
      </c>
      <c r="L9" s="68">
        <f>IF('1j'!Q9="",0,'1j'!Q9)</f>
        <v>0</v>
      </c>
      <c r="M9" s="1">
        <f>IF('2j (proA 1j)'!N9="",0,'2j (proA 1j)'!N9)</f>
        <v>59.25</v>
      </c>
      <c r="N9" s="68">
        <f>IF('2j (proA 1j)'!O9="",0,'2j (proA 1j)'!O9)</f>
        <v>0</v>
      </c>
      <c r="O9" s="68">
        <f>IF('2j (proA 1j)'!P9="",0,'2j (proA 1j)'!P9)</f>
        <v>0</v>
      </c>
      <c r="P9" s="68">
        <f>IF('2j (proA 1j)'!Q9="",0,'2j (proA 1j)'!Q9)</f>
        <v>0</v>
      </c>
      <c r="Q9" s="1">
        <f>IF('3j (proA 2j)'!N9="",0,'3j (proA 2j)'!N9)</f>
        <v>59.6</v>
      </c>
      <c r="R9" s="68">
        <f>IF('3j (proA 2j)'!O9="",0,'3j (proA 2j)'!O9)</f>
        <v>0</v>
      </c>
      <c r="S9" s="68">
        <f>IF('3j (proA 2j)'!P9="",0,'3j (proA 2j)'!P9)</f>
        <v>0</v>
      </c>
      <c r="T9" s="68">
        <f>IF('3j (proA 2j)'!Q9="",0,'3j (proA 2j)'!Q9)</f>
        <v>0</v>
      </c>
      <c r="U9" s="1">
        <f t="shared" si="5"/>
        <v>118.85006075999999</v>
      </c>
      <c r="V9" s="65">
        <f t="shared" si="6"/>
        <v>8</v>
      </c>
      <c r="W9" s="3"/>
      <c r="X9" s="3"/>
      <c r="Y9" s="3"/>
      <c r="Z9" s="52" t="str">
        <f t="shared" si="7"/>
        <v>B</v>
      </c>
      <c r="AA9" s="4">
        <f t="shared" si="0"/>
        <v>60.76</v>
      </c>
      <c r="AB9" s="4">
        <f t="shared" si="0"/>
        <v>0</v>
      </c>
      <c r="AC9" s="4">
        <f t="shared" si="0"/>
        <v>0</v>
      </c>
      <c r="AD9" s="4">
        <f t="shared" si="0"/>
        <v>0</v>
      </c>
      <c r="AE9" s="5">
        <f t="shared" si="0"/>
        <v>59.25</v>
      </c>
      <c r="AF9" s="15">
        <f t="shared" si="0"/>
        <v>0</v>
      </c>
      <c r="AG9" s="15">
        <f t="shared" si="0"/>
        <v>0</v>
      </c>
      <c r="AH9" s="15">
        <f t="shared" si="0"/>
        <v>0</v>
      </c>
      <c r="AI9" s="6">
        <f t="shared" si="0"/>
        <v>59.6</v>
      </c>
      <c r="AJ9" s="15">
        <f t="shared" si="0"/>
        <v>0</v>
      </c>
      <c r="AK9" s="15">
        <f t="shared" si="0"/>
        <v>0</v>
      </c>
      <c r="AL9" s="15">
        <f t="shared" si="0"/>
        <v>0</v>
      </c>
      <c r="AM9" s="7">
        <f t="shared" si="1"/>
        <v>60.76</v>
      </c>
      <c r="AN9" s="7">
        <f t="shared" si="2"/>
        <v>59.25</v>
      </c>
      <c r="AO9" s="7">
        <f t="shared" si="3"/>
        <v>59.6</v>
      </c>
      <c r="AP9" s="8">
        <f t="shared" si="8"/>
        <v>59.25</v>
      </c>
      <c r="AQ9" s="53">
        <f t="shared" si="9"/>
        <v>60.76</v>
      </c>
      <c r="AR9" s="54">
        <f t="shared" si="10"/>
        <v>59.25</v>
      </c>
      <c r="AS9" s="54">
        <f t="shared" si="11"/>
        <v>5.9599999999999999E-5</v>
      </c>
      <c r="AT9" s="55">
        <f t="shared" si="12"/>
        <v>5.9599999999999992E-5</v>
      </c>
      <c r="AU9" s="55">
        <f t="shared" si="13"/>
        <v>6.0760000000000001E-5</v>
      </c>
      <c r="AV9" s="55">
        <f t="shared" si="14"/>
        <v>6.0759999999999992E-11</v>
      </c>
      <c r="AW9" s="55">
        <f t="shared" si="15"/>
        <v>5.9250000000000001E-9</v>
      </c>
      <c r="AX9" s="53">
        <f t="shared" si="16"/>
        <v>0</v>
      </c>
      <c r="AY9" s="56">
        <f t="shared" si="17"/>
        <v>59.2500596</v>
      </c>
      <c r="AZ9" s="56">
        <f t="shared" si="18"/>
        <v>59.250059600060759</v>
      </c>
      <c r="BA9" s="56">
        <f t="shared" si="19"/>
        <v>118.85006075999999</v>
      </c>
      <c r="BB9" s="56">
        <f t="shared" si="20"/>
        <v>179.61000000592497</v>
      </c>
      <c r="BC9" s="57">
        <f t="shared" si="21"/>
        <v>118.85006075999999</v>
      </c>
      <c r="BD9" s="12">
        <f t="shared" si="22"/>
        <v>8</v>
      </c>
      <c r="BE9">
        <f t="shared" si="23"/>
        <v>60.760100000000001</v>
      </c>
      <c r="BF9">
        <f t="shared" si="24"/>
        <v>59.2502</v>
      </c>
      <c r="BG9">
        <f t="shared" si="25"/>
        <v>59.600300000000004</v>
      </c>
      <c r="BH9" s="3">
        <f t="shared" si="26"/>
        <v>1</v>
      </c>
      <c r="BI9" s="3">
        <f t="shared" si="4"/>
        <v>3</v>
      </c>
      <c r="BJ9" s="3">
        <f t="shared" si="4"/>
        <v>2</v>
      </c>
      <c r="BK9">
        <f t="shared" si="27"/>
        <v>1</v>
      </c>
      <c r="BL9">
        <f t="shared" si="28"/>
        <v>3</v>
      </c>
      <c r="BM9">
        <f t="shared" si="29"/>
        <v>2</v>
      </c>
    </row>
    <row r="10" spans="1:65" ht="16.5" customHeight="1">
      <c r="A10" s="14">
        <f>IF(Seznam!K10="","",Seznam!K10)</f>
        <v>317</v>
      </c>
      <c r="B10" s="14" t="str">
        <f>IF(Seznam!L10="","",Seznam!L10)</f>
        <v>STŘEDA František</v>
      </c>
      <c r="C10" s="38" t="str">
        <f>IF(Seznam!M10="","",Seznam!M10)</f>
        <v>ÚAMK - AMK Škoda</v>
      </c>
      <c r="D10" s="39" t="str">
        <f>IF(Seznam!N10="","",Seznam!N10)</f>
        <v>StČ</v>
      </c>
      <c r="E10" s="13">
        <f>IF(Tr!N10="","",Tr!N10)</f>
        <v>62.28</v>
      </c>
      <c r="F10" s="67" t="str">
        <f>IF(Tr!O10="","",Tr!O10)</f>
        <v/>
      </c>
      <c r="G10" s="67" t="str">
        <f>IF(Tr!P10="","",Tr!P10)</f>
        <v/>
      </c>
      <c r="H10" s="67" t="str">
        <f>IF(Tr!Q10="","",Tr!Q10)</f>
        <v/>
      </c>
      <c r="I10" s="1">
        <f>IF('1j'!N10="",0,'1j'!N10)</f>
        <v>60.08</v>
      </c>
      <c r="J10" s="68">
        <f>IF('1j'!O10="",0,'1j'!O10)</f>
        <v>0</v>
      </c>
      <c r="K10" s="68">
        <f>IF('1j'!P10="",0,'1j'!P10)</f>
        <v>0</v>
      </c>
      <c r="L10" s="68">
        <f>IF('1j'!Q10="",0,'1j'!Q10)</f>
        <v>0</v>
      </c>
      <c r="M10" s="1">
        <f>IF('2j (proA 1j)'!N10="",0,'2j (proA 1j)'!N10)</f>
        <v>60.17</v>
      </c>
      <c r="N10" s="68">
        <f>IF('2j (proA 1j)'!O10="",0,'2j (proA 1j)'!O10)</f>
        <v>0</v>
      </c>
      <c r="O10" s="68">
        <f>IF('2j (proA 1j)'!P10="",0,'2j (proA 1j)'!P10)</f>
        <v>0</v>
      </c>
      <c r="P10" s="68">
        <f>IF('2j (proA 1j)'!Q10="",0,'2j (proA 1j)'!Q10)</f>
        <v>0</v>
      </c>
      <c r="Q10" s="1">
        <f>IF('3j (proA 2j)'!N10="",0,'3j (proA 2j)'!N10)</f>
        <v>60.48</v>
      </c>
      <c r="R10" s="68">
        <f>IF('3j (proA 2j)'!O10="",0,'3j (proA 2j)'!O10)</f>
        <v>0</v>
      </c>
      <c r="S10" s="68">
        <f>IF('3j (proA 2j)'!P10="",0,'3j (proA 2j)'!P10)</f>
        <v>0</v>
      </c>
      <c r="T10" s="68">
        <f>IF('3j (proA 2j)'!Q10="",0,'3j (proA 2j)'!Q10)</f>
        <v>0</v>
      </c>
      <c r="U10" s="1">
        <f t="shared" si="5"/>
        <v>120.25006048</v>
      </c>
      <c r="V10" s="65">
        <f t="shared" si="6"/>
        <v>10</v>
      </c>
      <c r="W10" s="3"/>
      <c r="X10" s="3"/>
      <c r="Y10" s="3"/>
      <c r="Z10" s="52" t="str">
        <f t="shared" si="7"/>
        <v>B</v>
      </c>
      <c r="AA10" s="4">
        <f t="shared" si="0"/>
        <v>60.08</v>
      </c>
      <c r="AB10" s="4">
        <f t="shared" si="0"/>
        <v>0</v>
      </c>
      <c r="AC10" s="4">
        <f t="shared" si="0"/>
        <v>0</v>
      </c>
      <c r="AD10" s="4">
        <f t="shared" si="0"/>
        <v>0</v>
      </c>
      <c r="AE10" s="5">
        <f t="shared" si="0"/>
        <v>60.17</v>
      </c>
      <c r="AF10" s="15">
        <f t="shared" si="0"/>
        <v>0</v>
      </c>
      <c r="AG10" s="15">
        <f t="shared" si="0"/>
        <v>0</v>
      </c>
      <c r="AH10" s="15">
        <f t="shared" si="0"/>
        <v>0</v>
      </c>
      <c r="AI10" s="6">
        <f t="shared" si="0"/>
        <v>60.48</v>
      </c>
      <c r="AJ10" s="15">
        <f t="shared" si="0"/>
        <v>0</v>
      </c>
      <c r="AK10" s="15">
        <f t="shared" si="0"/>
        <v>0</v>
      </c>
      <c r="AL10" s="15">
        <f t="shared" si="0"/>
        <v>0</v>
      </c>
      <c r="AM10" s="7">
        <f t="shared" si="1"/>
        <v>60.08</v>
      </c>
      <c r="AN10" s="7">
        <f t="shared" si="2"/>
        <v>60.17</v>
      </c>
      <c r="AO10" s="7">
        <f t="shared" si="3"/>
        <v>60.48</v>
      </c>
      <c r="AP10" s="8">
        <f t="shared" si="8"/>
        <v>60.08</v>
      </c>
      <c r="AQ10" s="53">
        <f t="shared" si="9"/>
        <v>60.48</v>
      </c>
      <c r="AR10" s="54">
        <f t="shared" si="10"/>
        <v>60.17</v>
      </c>
      <c r="AS10" s="54">
        <f t="shared" si="11"/>
        <v>6.0479999999999997E-5</v>
      </c>
      <c r="AT10" s="55">
        <f t="shared" si="12"/>
        <v>6.0169999999999988E-5</v>
      </c>
      <c r="AU10" s="55">
        <f t="shared" si="13"/>
        <v>6.0479999999999997E-5</v>
      </c>
      <c r="AV10" s="55">
        <f t="shared" si="14"/>
        <v>6.0479999999999994E-11</v>
      </c>
      <c r="AW10" s="55">
        <f t="shared" si="15"/>
        <v>6.0079999999999999E-9</v>
      </c>
      <c r="AX10" s="53">
        <f t="shared" si="16"/>
        <v>0</v>
      </c>
      <c r="AY10" s="56">
        <f t="shared" si="17"/>
        <v>60.170060480000004</v>
      </c>
      <c r="AZ10" s="56">
        <f t="shared" si="18"/>
        <v>60.080060170060477</v>
      </c>
      <c r="BA10" s="56">
        <f t="shared" si="19"/>
        <v>120.25006048</v>
      </c>
      <c r="BB10" s="56">
        <f t="shared" si="20"/>
        <v>180.730000006008</v>
      </c>
      <c r="BC10" s="57">
        <f t="shared" si="21"/>
        <v>120.25006048</v>
      </c>
      <c r="BD10" s="12">
        <f t="shared" si="22"/>
        <v>10</v>
      </c>
      <c r="BE10">
        <f t="shared" si="23"/>
        <v>60.080100000000002</v>
      </c>
      <c r="BF10">
        <f t="shared" si="24"/>
        <v>60.170200000000001</v>
      </c>
      <c r="BG10">
        <f t="shared" si="25"/>
        <v>60.4803</v>
      </c>
      <c r="BH10" s="3">
        <f t="shared" si="26"/>
        <v>3</v>
      </c>
      <c r="BI10" s="3">
        <f t="shared" si="4"/>
        <v>2</v>
      </c>
      <c r="BJ10" s="3">
        <f t="shared" si="4"/>
        <v>1</v>
      </c>
      <c r="BK10">
        <f t="shared" si="27"/>
        <v>3</v>
      </c>
      <c r="BL10">
        <f t="shared" si="28"/>
        <v>2</v>
      </c>
      <c r="BM10">
        <f t="shared" si="29"/>
        <v>1</v>
      </c>
    </row>
    <row r="11" spans="1:65" ht="16.5" customHeight="1">
      <c r="A11" s="14">
        <f>IF(Seznam!K11="","",Seznam!K11)</f>
        <v>315</v>
      </c>
      <c r="B11" s="14" t="str">
        <f>IF(Seznam!L11="","",Seznam!L11)</f>
        <v>PODLIPSKÁ Kristýna</v>
      </c>
      <c r="C11" s="38" t="str">
        <f>IF(Seznam!M11="","",Seznam!M11)</f>
        <v>ÚAMK - AMK Škoda</v>
      </c>
      <c r="D11" s="39" t="str">
        <f>IF(Seznam!N11="","",Seznam!N11)</f>
        <v>StČ</v>
      </c>
      <c r="E11" s="13">
        <f>IF(Tr!N11="","",Tr!N11)</f>
        <v>60.76</v>
      </c>
      <c r="F11" s="67">
        <f>IF(Tr!O11="","",Tr!O11)</f>
        <v>2</v>
      </c>
      <c r="G11" s="67" t="str">
        <f>IF(Tr!P11="","",Tr!P11)</f>
        <v/>
      </c>
      <c r="H11" s="67" t="str">
        <f>IF(Tr!Q11="","",Tr!Q11)</f>
        <v/>
      </c>
      <c r="I11" s="1">
        <f>IF('1j'!N11="",0,'1j'!N11)</f>
        <v>60.61</v>
      </c>
      <c r="J11" s="68">
        <f>IF('1j'!O11="",0,'1j'!O11)</f>
        <v>0</v>
      </c>
      <c r="K11" s="68">
        <f>IF('1j'!P11="",0,'1j'!P11)</f>
        <v>0</v>
      </c>
      <c r="L11" s="68">
        <f>IF('1j'!Q11="",0,'1j'!Q11)</f>
        <v>0</v>
      </c>
      <c r="M11" s="1">
        <f>IF('2j (proA 1j)'!N11="",0,'2j (proA 1j)'!N11)</f>
        <v>60.48</v>
      </c>
      <c r="N11" s="68">
        <f>IF('2j (proA 1j)'!O11="",0,'2j (proA 1j)'!O11)</f>
        <v>0</v>
      </c>
      <c r="O11" s="68">
        <f>IF('2j (proA 1j)'!P11="",0,'2j (proA 1j)'!P11)</f>
        <v>0</v>
      </c>
      <c r="P11" s="68">
        <f>IF('2j (proA 1j)'!Q11="",0,'2j (proA 1j)'!Q11)</f>
        <v>0</v>
      </c>
      <c r="Q11" s="1">
        <f>IF('3j (proA 2j)'!N11="",0,'3j (proA 2j)'!N11)</f>
        <v>78.349999999999994</v>
      </c>
      <c r="R11" s="68">
        <f>IF('3j (proA 2j)'!O11="",0,'3j (proA 2j)'!O11)</f>
        <v>0</v>
      </c>
      <c r="S11" s="68">
        <f>IF('3j (proA 2j)'!P11="",0,'3j (proA 2j)'!P11)</f>
        <v>2</v>
      </c>
      <c r="T11" s="68">
        <f>IF('3j (proA 2j)'!Q11="",0,'3j (proA 2j)'!Q11)</f>
        <v>0</v>
      </c>
      <c r="U11" s="1">
        <f t="shared" si="5"/>
        <v>121.09008035000001</v>
      </c>
      <c r="V11" s="65">
        <f t="shared" si="6"/>
        <v>11</v>
      </c>
      <c r="W11" s="3"/>
      <c r="X11" s="3"/>
      <c r="Y11" s="3"/>
      <c r="Z11" s="52" t="str">
        <f t="shared" si="7"/>
        <v>B</v>
      </c>
      <c r="AA11" s="4">
        <f t="shared" si="0"/>
        <v>60.61</v>
      </c>
      <c r="AB11" s="4">
        <f t="shared" si="0"/>
        <v>0</v>
      </c>
      <c r="AC11" s="4">
        <f t="shared" si="0"/>
        <v>0</v>
      </c>
      <c r="AD11" s="4">
        <f t="shared" si="0"/>
        <v>0</v>
      </c>
      <c r="AE11" s="5">
        <f t="shared" si="0"/>
        <v>60.48</v>
      </c>
      <c r="AF11" s="15">
        <f t="shared" si="0"/>
        <v>0</v>
      </c>
      <c r="AG11" s="15">
        <f t="shared" si="0"/>
        <v>0</v>
      </c>
      <c r="AH11" s="15">
        <f t="shared" si="0"/>
        <v>0</v>
      </c>
      <c r="AI11" s="6">
        <f t="shared" si="0"/>
        <v>78.349999999999994</v>
      </c>
      <c r="AJ11" s="15">
        <f t="shared" si="0"/>
        <v>0</v>
      </c>
      <c r="AK11" s="15">
        <f t="shared" si="0"/>
        <v>2</v>
      </c>
      <c r="AL11" s="15">
        <f t="shared" si="0"/>
        <v>0</v>
      </c>
      <c r="AM11" s="7">
        <f t="shared" si="1"/>
        <v>60.61</v>
      </c>
      <c r="AN11" s="7">
        <f t="shared" si="2"/>
        <v>60.48</v>
      </c>
      <c r="AO11" s="7">
        <f t="shared" si="3"/>
        <v>80.349999999999994</v>
      </c>
      <c r="AP11" s="8">
        <f t="shared" si="8"/>
        <v>60.48</v>
      </c>
      <c r="AQ11" s="53">
        <f t="shared" si="9"/>
        <v>80.349999999999994</v>
      </c>
      <c r="AR11" s="54">
        <f t="shared" si="10"/>
        <v>60.48</v>
      </c>
      <c r="AS11" s="54">
        <f t="shared" si="11"/>
        <v>8.0349999999999988E-5</v>
      </c>
      <c r="AT11" s="55">
        <f t="shared" si="12"/>
        <v>6.0610000000000011E-5</v>
      </c>
      <c r="AU11" s="55">
        <f t="shared" si="13"/>
        <v>8.0349999999999988E-5</v>
      </c>
      <c r="AV11" s="55">
        <f t="shared" si="14"/>
        <v>8.0349999999999999E-11</v>
      </c>
      <c r="AW11" s="55">
        <f t="shared" si="15"/>
        <v>6.0479999999999998E-9</v>
      </c>
      <c r="AX11" s="53">
        <f t="shared" si="16"/>
        <v>1.9999999999999999E-6</v>
      </c>
      <c r="AY11" s="56">
        <f t="shared" si="17"/>
        <v>60.480080349999994</v>
      </c>
      <c r="AZ11" s="56">
        <f t="shared" si="18"/>
        <v>60.480060610080344</v>
      </c>
      <c r="BA11" s="56">
        <f t="shared" si="19"/>
        <v>121.09008035000001</v>
      </c>
      <c r="BB11" s="56">
        <f t="shared" si="20"/>
        <v>201.44000200604799</v>
      </c>
      <c r="BC11" s="57">
        <f t="shared" si="21"/>
        <v>121.09008035000001</v>
      </c>
      <c r="BD11" s="12">
        <f t="shared" si="22"/>
        <v>11</v>
      </c>
      <c r="BE11">
        <f t="shared" si="23"/>
        <v>60.610100000000003</v>
      </c>
      <c r="BF11">
        <f t="shared" si="24"/>
        <v>60.480199999999996</v>
      </c>
      <c r="BG11">
        <f t="shared" si="25"/>
        <v>80.35029999999999</v>
      </c>
      <c r="BH11" s="3">
        <f t="shared" si="26"/>
        <v>2</v>
      </c>
      <c r="BI11" s="3">
        <f t="shared" si="4"/>
        <v>3</v>
      </c>
      <c r="BJ11" s="3">
        <f t="shared" si="4"/>
        <v>1</v>
      </c>
      <c r="BK11">
        <f t="shared" si="27"/>
        <v>2</v>
      </c>
      <c r="BL11">
        <f t="shared" si="28"/>
        <v>3</v>
      </c>
      <c r="BM11">
        <f t="shared" si="29"/>
        <v>1</v>
      </c>
    </row>
    <row r="12" spans="1:65" ht="16.5" customHeight="1">
      <c r="A12" s="14">
        <f>IF(Seznam!K12="","",Seznam!K12)</f>
        <v>313</v>
      </c>
      <c r="B12" s="14" t="str">
        <f>IF(Seznam!L12="","",Seznam!L12)</f>
        <v>ZVÍŘECÍ Matyáš</v>
      </c>
      <c r="C12" s="38" t="str">
        <f>IF(Seznam!M12="","",Seznam!M12)</f>
        <v>Minikáry Libeř klub v AČR</v>
      </c>
      <c r="D12" s="39" t="str">
        <f>IF(Seznam!N12="","",Seznam!N12)</f>
        <v>StČ</v>
      </c>
      <c r="E12" s="13">
        <f>IF(Tr!N12="","",Tr!N12)</f>
        <v>59.52</v>
      </c>
      <c r="F12" s="67" t="str">
        <f>IF(Tr!O12="","",Tr!O12)</f>
        <v/>
      </c>
      <c r="G12" s="67" t="str">
        <f>IF(Tr!P12="","",Tr!P12)</f>
        <v/>
      </c>
      <c r="H12" s="67" t="str">
        <f>IF(Tr!Q12="","",Tr!Q12)</f>
        <v/>
      </c>
      <c r="I12" s="1">
        <f>IF('1j'!N12="",0,'1j'!N12)</f>
        <v>58.26</v>
      </c>
      <c r="J12" s="68">
        <f>IF('1j'!O12="",0,'1j'!O12)</f>
        <v>0</v>
      </c>
      <c r="K12" s="68">
        <f>IF('1j'!P12="",0,'1j'!P12)</f>
        <v>0</v>
      </c>
      <c r="L12" s="68">
        <f>IF('1j'!Q12="",0,'1j'!Q12)</f>
        <v>0</v>
      </c>
      <c r="M12" s="1">
        <f>IF('2j (proA 1j)'!N12="",0,'2j (proA 1j)'!N12)</f>
        <v>58.16</v>
      </c>
      <c r="N12" s="68">
        <f>IF('2j (proA 1j)'!O12="",0,'2j (proA 1j)'!O12)</f>
        <v>0</v>
      </c>
      <c r="O12" s="68">
        <f>IF('2j (proA 1j)'!P12="",0,'2j (proA 1j)'!P12)</f>
        <v>0</v>
      </c>
      <c r="P12" s="68">
        <f>IF('2j (proA 1j)'!Q12="",0,'2j (proA 1j)'!Q12)</f>
        <v>0</v>
      </c>
      <c r="Q12" s="1">
        <f>IF('3j (proA 2j)'!N12="",0,'3j (proA 2j)'!N12)</f>
        <v>58.34</v>
      </c>
      <c r="R12" s="68">
        <f>IF('3j (proA 2j)'!O12="",0,'3j (proA 2j)'!O12)</f>
        <v>0</v>
      </c>
      <c r="S12" s="68">
        <f>IF('3j (proA 2j)'!P12="",0,'3j (proA 2j)'!P12)</f>
        <v>0</v>
      </c>
      <c r="T12" s="68">
        <f>IF('3j (proA 2j)'!Q12="",0,'3j (proA 2j)'!Q12)</f>
        <v>0</v>
      </c>
      <c r="U12" s="1">
        <f t="shared" si="5"/>
        <v>116.42005833999998</v>
      </c>
      <c r="V12" s="65">
        <f t="shared" si="6"/>
        <v>5</v>
      </c>
      <c r="W12" s="3"/>
      <c r="X12" s="3"/>
      <c r="Y12" s="3"/>
      <c r="Z12" s="52" t="str">
        <f t="shared" si="7"/>
        <v>B</v>
      </c>
      <c r="AA12" s="4">
        <f t="shared" si="0"/>
        <v>58.26</v>
      </c>
      <c r="AB12" s="4">
        <f t="shared" si="0"/>
        <v>0</v>
      </c>
      <c r="AC12" s="4">
        <f t="shared" si="0"/>
        <v>0</v>
      </c>
      <c r="AD12" s="4">
        <f t="shared" si="0"/>
        <v>0</v>
      </c>
      <c r="AE12" s="5">
        <f t="shared" si="0"/>
        <v>58.16</v>
      </c>
      <c r="AF12" s="15">
        <f t="shared" si="0"/>
        <v>0</v>
      </c>
      <c r="AG12" s="15">
        <f t="shared" si="0"/>
        <v>0</v>
      </c>
      <c r="AH12" s="15">
        <f t="shared" si="0"/>
        <v>0</v>
      </c>
      <c r="AI12" s="6">
        <f t="shared" si="0"/>
        <v>58.34</v>
      </c>
      <c r="AJ12" s="15">
        <f t="shared" si="0"/>
        <v>0</v>
      </c>
      <c r="AK12" s="15">
        <f t="shared" si="0"/>
        <v>0</v>
      </c>
      <c r="AL12" s="15">
        <f t="shared" si="0"/>
        <v>0</v>
      </c>
      <c r="AM12" s="7">
        <f t="shared" si="1"/>
        <v>58.26</v>
      </c>
      <c r="AN12" s="7">
        <f t="shared" si="2"/>
        <v>58.16</v>
      </c>
      <c r="AO12" s="7">
        <f t="shared" si="3"/>
        <v>58.34</v>
      </c>
      <c r="AP12" s="8">
        <f t="shared" si="8"/>
        <v>58.16</v>
      </c>
      <c r="AQ12" s="53">
        <f t="shared" si="9"/>
        <v>58.34</v>
      </c>
      <c r="AR12" s="54">
        <f t="shared" si="10"/>
        <v>58.16</v>
      </c>
      <c r="AS12" s="54">
        <f t="shared" si="11"/>
        <v>5.834E-5</v>
      </c>
      <c r="AT12" s="55">
        <f t="shared" si="12"/>
        <v>5.8259999999999988E-5</v>
      </c>
      <c r="AU12" s="55">
        <f t="shared" si="13"/>
        <v>5.834E-5</v>
      </c>
      <c r="AV12" s="55">
        <f t="shared" si="14"/>
        <v>5.8340000000000002E-11</v>
      </c>
      <c r="AW12" s="55">
        <f t="shared" si="15"/>
        <v>5.8159999999999998E-9</v>
      </c>
      <c r="AX12" s="53">
        <f t="shared" si="16"/>
        <v>0</v>
      </c>
      <c r="AY12" s="56">
        <f t="shared" si="17"/>
        <v>58.160058339999999</v>
      </c>
      <c r="AZ12" s="56">
        <f t="shared" si="18"/>
        <v>58.160058260058342</v>
      </c>
      <c r="BA12" s="56">
        <f t="shared" si="19"/>
        <v>116.42005833999998</v>
      </c>
      <c r="BB12" s="56">
        <f t="shared" si="20"/>
        <v>174.76000000581598</v>
      </c>
      <c r="BC12" s="57">
        <f t="shared" si="21"/>
        <v>116.42005833999998</v>
      </c>
      <c r="BD12" s="12">
        <f t="shared" si="22"/>
        <v>5</v>
      </c>
      <c r="BE12">
        <f t="shared" si="23"/>
        <v>58.260100000000001</v>
      </c>
      <c r="BF12">
        <f t="shared" si="24"/>
        <v>58.160199999999996</v>
      </c>
      <c r="BG12">
        <f t="shared" si="25"/>
        <v>58.340300000000006</v>
      </c>
      <c r="BH12" s="3">
        <f t="shared" si="26"/>
        <v>2</v>
      </c>
      <c r="BI12" s="3">
        <f t="shared" si="4"/>
        <v>3</v>
      </c>
      <c r="BJ12" s="3">
        <f t="shared" si="4"/>
        <v>1</v>
      </c>
      <c r="BK12">
        <f t="shared" si="27"/>
        <v>2</v>
      </c>
      <c r="BL12">
        <f t="shared" si="28"/>
        <v>3</v>
      </c>
      <c r="BM12">
        <f t="shared" si="29"/>
        <v>1</v>
      </c>
    </row>
    <row r="13" spans="1:65" ht="16.5" customHeight="1">
      <c r="A13" s="14">
        <f>IF(Seznam!K13="","",Seznam!K13)</f>
        <v>309</v>
      </c>
      <c r="B13" s="14" t="str">
        <f>IF(Seznam!L13="","",Seznam!L13)</f>
        <v>NOVOTNÝ Petr</v>
      </c>
      <c r="C13" s="38" t="str">
        <f>IF(Seznam!M13="","",Seznam!M13)</f>
        <v>KM Litoměřice v AČR</v>
      </c>
      <c r="D13" s="39" t="str">
        <f>IF(Seznam!N13="","",Seznam!N13)</f>
        <v>SČ</v>
      </c>
      <c r="E13" s="13">
        <f>IF(Tr!N13="","",Tr!N13)</f>
        <v>58.39</v>
      </c>
      <c r="F13" s="67" t="str">
        <f>IF(Tr!O13="","",Tr!O13)</f>
        <v/>
      </c>
      <c r="G13" s="67" t="str">
        <f>IF(Tr!P13="","",Tr!P13)</f>
        <v/>
      </c>
      <c r="H13" s="67" t="str">
        <f>IF(Tr!Q13="","",Tr!Q13)</f>
        <v/>
      </c>
      <c r="I13" s="1">
        <f>IF('1j'!N13="",0,'1j'!N13)</f>
        <v>58.43</v>
      </c>
      <c r="J13" s="68">
        <f>IF('1j'!O13="",0,'1j'!O13)</f>
        <v>0</v>
      </c>
      <c r="K13" s="68">
        <f>IF('1j'!P13="",0,'1j'!P13)</f>
        <v>0</v>
      </c>
      <c r="L13" s="68">
        <f>IF('1j'!Q13="",0,'1j'!Q13)</f>
        <v>0</v>
      </c>
      <c r="M13" s="1">
        <f>IF('2j (proA 1j)'!N13="",0,'2j (proA 1j)'!N13)</f>
        <v>57.11</v>
      </c>
      <c r="N13" s="68">
        <f>IF('2j (proA 1j)'!O13="",0,'2j (proA 1j)'!O13)</f>
        <v>2</v>
      </c>
      <c r="O13" s="68">
        <f>IF('2j (proA 1j)'!P13="",0,'2j (proA 1j)'!P13)</f>
        <v>4</v>
      </c>
      <c r="P13" s="68">
        <f>IF('2j (proA 1j)'!Q13="",0,'2j (proA 1j)'!Q13)</f>
        <v>0</v>
      </c>
      <c r="Q13" s="1">
        <f>IF('3j (proA 2j)'!N13="",0,'3j (proA 2j)'!N13)</f>
        <v>57.95</v>
      </c>
      <c r="R13" s="68">
        <f>IF('3j (proA 2j)'!O13="",0,'3j (proA 2j)'!O13)</f>
        <v>0</v>
      </c>
      <c r="S13" s="68">
        <f>IF('3j (proA 2j)'!P13="",0,'3j (proA 2j)'!P13)</f>
        <v>0</v>
      </c>
      <c r="T13" s="68">
        <f>IF('3j (proA 2j)'!Q13="",0,'3j (proA 2j)'!Q13)</f>
        <v>0</v>
      </c>
      <c r="U13" s="1">
        <f t="shared" si="5"/>
        <v>116.38006311000001</v>
      </c>
      <c r="V13" s="65">
        <f t="shared" si="6"/>
        <v>4</v>
      </c>
      <c r="W13" s="3"/>
      <c r="X13" s="3"/>
      <c r="Y13" s="3"/>
      <c r="Z13" s="52" t="str">
        <f t="shared" si="7"/>
        <v>B</v>
      </c>
      <c r="AA13" s="4">
        <f t="shared" si="0"/>
        <v>58.43</v>
      </c>
      <c r="AB13" s="4">
        <f t="shared" si="0"/>
        <v>0</v>
      </c>
      <c r="AC13" s="4">
        <f t="shared" si="0"/>
        <v>0</v>
      </c>
      <c r="AD13" s="4">
        <f t="shared" si="0"/>
        <v>0</v>
      </c>
      <c r="AE13" s="5">
        <f t="shared" si="0"/>
        <v>57.11</v>
      </c>
      <c r="AF13" s="15">
        <f t="shared" si="0"/>
        <v>2</v>
      </c>
      <c r="AG13" s="15">
        <f t="shared" si="0"/>
        <v>4</v>
      </c>
      <c r="AH13" s="15">
        <f t="shared" si="0"/>
        <v>0</v>
      </c>
      <c r="AI13" s="6">
        <f t="shared" si="0"/>
        <v>57.95</v>
      </c>
      <c r="AJ13" s="15">
        <f t="shared" si="0"/>
        <v>0</v>
      </c>
      <c r="AK13" s="15">
        <f t="shared" si="0"/>
        <v>0</v>
      </c>
      <c r="AL13" s="15">
        <f t="shared" si="0"/>
        <v>0</v>
      </c>
      <c r="AM13" s="7">
        <f t="shared" si="1"/>
        <v>58.43</v>
      </c>
      <c r="AN13" s="7">
        <f t="shared" si="2"/>
        <v>63.11</v>
      </c>
      <c r="AO13" s="7">
        <f t="shared" si="3"/>
        <v>57.95</v>
      </c>
      <c r="AP13" s="8">
        <f t="shared" si="8"/>
        <v>57.95</v>
      </c>
      <c r="AQ13" s="53">
        <f t="shared" si="9"/>
        <v>63.11</v>
      </c>
      <c r="AR13" s="54">
        <f t="shared" si="10"/>
        <v>57.95</v>
      </c>
      <c r="AS13" s="54">
        <f t="shared" si="11"/>
        <v>6.3109999999999997E-5</v>
      </c>
      <c r="AT13" s="55">
        <f t="shared" si="12"/>
        <v>5.8430000000000008E-5</v>
      </c>
      <c r="AU13" s="55">
        <f t="shared" si="13"/>
        <v>6.3109999999999997E-5</v>
      </c>
      <c r="AV13" s="55">
        <f t="shared" si="14"/>
        <v>6.3110000000000002E-11</v>
      </c>
      <c r="AW13" s="55">
        <f t="shared" si="15"/>
        <v>5.7949999999999999E-9</v>
      </c>
      <c r="AX13" s="53">
        <f t="shared" si="16"/>
        <v>6.0000000000000002E-6</v>
      </c>
      <c r="AY13" s="56">
        <f t="shared" si="17"/>
        <v>57.950063110000002</v>
      </c>
      <c r="AZ13" s="56">
        <f t="shared" si="18"/>
        <v>57.950058430063116</v>
      </c>
      <c r="BA13" s="56">
        <f t="shared" si="19"/>
        <v>116.38006311000001</v>
      </c>
      <c r="BB13" s="56">
        <f t="shared" si="20"/>
        <v>179.49000600579501</v>
      </c>
      <c r="BC13" s="57">
        <f t="shared" si="21"/>
        <v>116.38006311000001</v>
      </c>
      <c r="BD13" s="12">
        <f t="shared" si="22"/>
        <v>4</v>
      </c>
      <c r="BE13">
        <f t="shared" si="23"/>
        <v>58.430100000000003</v>
      </c>
      <c r="BF13">
        <f t="shared" si="24"/>
        <v>63.110199999999999</v>
      </c>
      <c r="BG13">
        <f t="shared" si="25"/>
        <v>57.950300000000006</v>
      </c>
      <c r="BH13" s="3">
        <f t="shared" si="26"/>
        <v>2</v>
      </c>
      <c r="BI13" s="3">
        <f t="shared" si="4"/>
        <v>1</v>
      </c>
      <c r="BJ13" s="3">
        <f t="shared" si="4"/>
        <v>3</v>
      </c>
      <c r="BK13">
        <f t="shared" si="27"/>
        <v>2</v>
      </c>
      <c r="BL13">
        <f t="shared" si="28"/>
        <v>1</v>
      </c>
      <c r="BM13">
        <f t="shared" si="29"/>
        <v>3</v>
      </c>
    </row>
    <row r="14" spans="1:65" ht="16.5" customHeight="1">
      <c r="A14" s="14">
        <f>IF(Seznam!K14="","",Seznam!K14)</f>
        <v>307</v>
      </c>
      <c r="B14" s="14" t="str">
        <f>IF(Seznam!L14="","",Seznam!L14)</f>
        <v>ČAPKOVÁ Tereza</v>
      </c>
      <c r="C14" s="38" t="str">
        <f>IF(Seznam!M14="","",Seznam!M14)</f>
        <v>ÚAMK - AMK Škoda</v>
      </c>
      <c r="D14" s="39" t="str">
        <f>IF(Seznam!N14="","",Seznam!N14)</f>
        <v>StČ</v>
      </c>
      <c r="E14" s="13">
        <f>IF(Tr!N14="","",Tr!N14)</f>
        <v>59.61</v>
      </c>
      <c r="F14" s="67" t="str">
        <f>IF(Tr!O14="","",Tr!O14)</f>
        <v/>
      </c>
      <c r="G14" s="67" t="str">
        <f>IF(Tr!P14="","",Tr!P14)</f>
        <v/>
      </c>
      <c r="H14" s="67" t="str">
        <f>IF(Tr!Q14="","",Tr!Q14)</f>
        <v/>
      </c>
      <c r="I14" s="1">
        <f>IF('1j'!N14="",0,'1j'!N14)</f>
        <v>58.24</v>
      </c>
      <c r="J14" s="68">
        <f>IF('1j'!O14="",0,'1j'!O14)</f>
        <v>0</v>
      </c>
      <c r="K14" s="68">
        <f>IF('1j'!P14="",0,'1j'!P14)</f>
        <v>0</v>
      </c>
      <c r="L14" s="68">
        <f>IF('1j'!Q14="",0,'1j'!Q14)</f>
        <v>0</v>
      </c>
      <c r="M14" s="1">
        <f>IF('2j (proA 1j)'!N14="",0,'2j (proA 1j)'!N14)</f>
        <v>58.25</v>
      </c>
      <c r="N14" s="68">
        <f>IF('2j (proA 1j)'!O14="",0,'2j (proA 1j)'!O14)</f>
        <v>2</v>
      </c>
      <c r="O14" s="68">
        <f>IF('2j (proA 1j)'!P14="",0,'2j (proA 1j)'!P14)</f>
        <v>0</v>
      </c>
      <c r="P14" s="68">
        <f>IF('2j (proA 1j)'!Q14="",0,'2j (proA 1j)'!Q14)</f>
        <v>4</v>
      </c>
      <c r="Q14" s="1">
        <f>IF('3j (proA 2j)'!N14="",0,'3j (proA 2j)'!N14)</f>
        <v>58.38</v>
      </c>
      <c r="R14" s="68">
        <f>IF('3j (proA 2j)'!O14="",0,'3j (proA 2j)'!O14)</f>
        <v>0</v>
      </c>
      <c r="S14" s="68">
        <f>IF('3j (proA 2j)'!P14="",0,'3j (proA 2j)'!P14)</f>
        <v>0</v>
      </c>
      <c r="T14" s="68">
        <f>IF('3j (proA 2j)'!Q14="",0,'3j (proA 2j)'!Q14)</f>
        <v>0</v>
      </c>
      <c r="U14" s="1">
        <f t="shared" si="5"/>
        <v>116.62006425</v>
      </c>
      <c r="V14" s="65">
        <f t="shared" si="6"/>
        <v>6</v>
      </c>
      <c r="W14" s="3"/>
      <c r="X14" s="3"/>
      <c r="Y14" s="3"/>
      <c r="Z14" s="52" t="str">
        <f t="shared" si="7"/>
        <v>B</v>
      </c>
      <c r="AA14" s="4">
        <f t="shared" si="0"/>
        <v>58.24</v>
      </c>
      <c r="AB14" s="4">
        <f t="shared" si="0"/>
        <v>0</v>
      </c>
      <c r="AC14" s="4">
        <f t="shared" si="0"/>
        <v>0</v>
      </c>
      <c r="AD14" s="4">
        <f t="shared" si="0"/>
        <v>0</v>
      </c>
      <c r="AE14" s="5">
        <f t="shared" si="0"/>
        <v>58.25</v>
      </c>
      <c r="AF14" s="15">
        <f t="shared" si="0"/>
        <v>2</v>
      </c>
      <c r="AG14" s="15">
        <f t="shared" si="0"/>
        <v>0</v>
      </c>
      <c r="AH14" s="15">
        <f t="shared" si="0"/>
        <v>4</v>
      </c>
      <c r="AI14" s="6">
        <f t="shared" si="0"/>
        <v>58.38</v>
      </c>
      <c r="AJ14" s="15">
        <f t="shared" si="0"/>
        <v>0</v>
      </c>
      <c r="AK14" s="15">
        <f t="shared" si="0"/>
        <v>0</v>
      </c>
      <c r="AL14" s="15">
        <f t="shared" si="0"/>
        <v>0</v>
      </c>
      <c r="AM14" s="7">
        <f t="shared" si="1"/>
        <v>58.24</v>
      </c>
      <c r="AN14" s="7">
        <f t="shared" si="2"/>
        <v>64.25</v>
      </c>
      <c r="AO14" s="7">
        <f t="shared" si="3"/>
        <v>58.38</v>
      </c>
      <c r="AP14" s="8">
        <f t="shared" si="8"/>
        <v>58.24</v>
      </c>
      <c r="AQ14" s="53">
        <f t="shared" si="9"/>
        <v>64.25</v>
      </c>
      <c r="AR14" s="54">
        <f t="shared" si="10"/>
        <v>58.38</v>
      </c>
      <c r="AS14" s="54">
        <f t="shared" si="11"/>
        <v>6.4250000000000003E-5</v>
      </c>
      <c r="AT14" s="55">
        <f t="shared" si="12"/>
        <v>5.8379999999999993E-5</v>
      </c>
      <c r="AU14" s="55">
        <f t="shared" si="13"/>
        <v>6.4250000000000003E-5</v>
      </c>
      <c r="AV14" s="55">
        <f t="shared" si="14"/>
        <v>6.4249999999999998E-11</v>
      </c>
      <c r="AW14" s="55">
        <f t="shared" si="15"/>
        <v>5.8240000000000006E-9</v>
      </c>
      <c r="AX14" s="53">
        <f t="shared" si="16"/>
        <v>6.0000000000000002E-6</v>
      </c>
      <c r="AY14" s="56">
        <f t="shared" si="17"/>
        <v>58.380064250000004</v>
      </c>
      <c r="AZ14" s="56">
        <f t="shared" si="18"/>
        <v>58.240058380064248</v>
      </c>
      <c r="BA14" s="56">
        <f t="shared" si="19"/>
        <v>116.62006425</v>
      </c>
      <c r="BB14" s="56">
        <f t="shared" si="20"/>
        <v>180.87000600582402</v>
      </c>
      <c r="BC14" s="57">
        <f t="shared" si="21"/>
        <v>116.62006425</v>
      </c>
      <c r="BD14" s="12">
        <f t="shared" si="22"/>
        <v>6</v>
      </c>
      <c r="BE14">
        <f t="shared" si="23"/>
        <v>58.240100000000005</v>
      </c>
      <c r="BF14">
        <f t="shared" si="24"/>
        <v>64.250200000000007</v>
      </c>
      <c r="BG14">
        <f t="shared" si="25"/>
        <v>58.380300000000005</v>
      </c>
      <c r="BH14" s="3">
        <f t="shared" si="26"/>
        <v>3</v>
      </c>
      <c r="BI14" s="3">
        <f t="shared" si="4"/>
        <v>1</v>
      </c>
      <c r="BJ14" s="3">
        <f t="shared" si="4"/>
        <v>2</v>
      </c>
      <c r="BK14">
        <f t="shared" si="27"/>
        <v>3</v>
      </c>
      <c r="BL14">
        <f t="shared" si="28"/>
        <v>1</v>
      </c>
      <c r="BM14">
        <f t="shared" si="29"/>
        <v>2</v>
      </c>
    </row>
    <row r="15" spans="1:65" ht="16.5" customHeight="1">
      <c r="A15" s="14">
        <f>IF(Seznam!K15="","",Seznam!K15)</f>
        <v>305</v>
      </c>
      <c r="B15" s="14" t="str">
        <f>IF(Seznam!L15="","",Seznam!L15)</f>
        <v>ZVÍŘECÍ Adam</v>
      </c>
      <c r="C15" s="38" t="str">
        <f>IF(Seznam!M15="","",Seznam!M15)</f>
        <v>Minikáry Libeř klub v AČR</v>
      </c>
      <c r="D15" s="39" t="str">
        <f>IF(Seznam!N15="","",Seznam!N15)</f>
        <v>StČ</v>
      </c>
      <c r="E15" s="13">
        <f>IF(Tr!N15="","",Tr!N15)</f>
        <v>58.51</v>
      </c>
      <c r="F15" s="67">
        <f>IF(Tr!O15="","",Tr!O15)</f>
        <v>2</v>
      </c>
      <c r="G15" s="67" t="str">
        <f>IF(Tr!P15="","",Tr!P15)</f>
        <v/>
      </c>
      <c r="H15" s="67" t="str">
        <f>IF(Tr!Q15="","",Tr!Q15)</f>
        <v/>
      </c>
      <c r="I15" s="1">
        <f>IF('1j'!N15="",0,'1j'!N15)</f>
        <v>57.55</v>
      </c>
      <c r="J15" s="68">
        <f>IF('1j'!O15="",0,'1j'!O15)</f>
        <v>0</v>
      </c>
      <c r="K15" s="68">
        <f>IF('1j'!P15="",0,'1j'!P15)</f>
        <v>0</v>
      </c>
      <c r="L15" s="68">
        <f>IF('1j'!Q15="",0,'1j'!Q15)</f>
        <v>0</v>
      </c>
      <c r="M15" s="1">
        <f>IF('2j (proA 1j)'!N15="",0,'2j (proA 1j)'!N15)</f>
        <v>57.71</v>
      </c>
      <c r="N15" s="68">
        <f>IF('2j (proA 1j)'!O15="",0,'2j (proA 1j)'!O15)</f>
        <v>0</v>
      </c>
      <c r="O15" s="68">
        <f>IF('2j (proA 1j)'!P15="",0,'2j (proA 1j)'!P15)</f>
        <v>0</v>
      </c>
      <c r="P15" s="68">
        <f>IF('2j (proA 1j)'!Q15="",0,'2j (proA 1j)'!Q15)</f>
        <v>0</v>
      </c>
      <c r="Q15" s="1">
        <f>IF('3j (proA 2j)'!N15="",0,'3j (proA 2j)'!N15)</f>
        <v>57.12</v>
      </c>
      <c r="R15" s="68">
        <f>IF('3j (proA 2j)'!O15="",0,'3j (proA 2j)'!O15)</f>
        <v>0</v>
      </c>
      <c r="S15" s="68">
        <f>IF('3j (proA 2j)'!P15="",0,'3j (proA 2j)'!P15)</f>
        <v>0</v>
      </c>
      <c r="T15" s="68">
        <f>IF('3j (proA 2j)'!Q15="",0,'3j (proA 2j)'!Q15)</f>
        <v>0</v>
      </c>
      <c r="U15" s="1">
        <f t="shared" si="5"/>
        <v>114.67005770999998</v>
      </c>
      <c r="V15" s="65">
        <f t="shared" si="6"/>
        <v>1</v>
      </c>
      <c r="W15" s="3"/>
      <c r="X15" s="3"/>
      <c r="Y15" s="3"/>
      <c r="Z15" s="52" t="str">
        <f t="shared" si="7"/>
        <v>B</v>
      </c>
      <c r="AA15" s="4">
        <f t="shared" si="0"/>
        <v>57.55</v>
      </c>
      <c r="AB15" s="4">
        <f t="shared" si="0"/>
        <v>0</v>
      </c>
      <c r="AC15" s="4">
        <f t="shared" si="0"/>
        <v>0</v>
      </c>
      <c r="AD15" s="4">
        <f t="shared" si="0"/>
        <v>0</v>
      </c>
      <c r="AE15" s="5">
        <f t="shared" si="0"/>
        <v>57.71</v>
      </c>
      <c r="AF15" s="15">
        <f t="shared" si="0"/>
        <v>0</v>
      </c>
      <c r="AG15" s="15">
        <f t="shared" si="0"/>
        <v>0</v>
      </c>
      <c r="AH15" s="15">
        <f t="shared" si="0"/>
        <v>0</v>
      </c>
      <c r="AI15" s="6">
        <f t="shared" si="0"/>
        <v>57.12</v>
      </c>
      <c r="AJ15" s="15">
        <f t="shared" si="0"/>
        <v>0</v>
      </c>
      <c r="AK15" s="15">
        <f t="shared" si="0"/>
        <v>0</v>
      </c>
      <c r="AL15" s="15">
        <f t="shared" si="0"/>
        <v>0</v>
      </c>
      <c r="AM15" s="7">
        <f t="shared" si="1"/>
        <v>57.55</v>
      </c>
      <c r="AN15" s="7">
        <f t="shared" si="2"/>
        <v>57.71</v>
      </c>
      <c r="AO15" s="7">
        <f t="shared" si="3"/>
        <v>57.12</v>
      </c>
      <c r="AP15" s="8">
        <f t="shared" si="8"/>
        <v>57.12</v>
      </c>
      <c r="AQ15" s="53">
        <f t="shared" si="9"/>
        <v>57.71</v>
      </c>
      <c r="AR15" s="54">
        <f t="shared" si="10"/>
        <v>57.12</v>
      </c>
      <c r="AS15" s="54">
        <f t="shared" si="11"/>
        <v>5.7710000000000001E-5</v>
      </c>
      <c r="AT15" s="55">
        <f t="shared" si="12"/>
        <v>5.7549999999999996E-5</v>
      </c>
      <c r="AU15" s="55">
        <f t="shared" si="13"/>
        <v>5.7710000000000001E-5</v>
      </c>
      <c r="AV15" s="55">
        <f t="shared" si="14"/>
        <v>5.771E-11</v>
      </c>
      <c r="AW15" s="55">
        <f t="shared" si="15"/>
        <v>5.7120000000000001E-9</v>
      </c>
      <c r="AX15" s="53">
        <f t="shared" si="16"/>
        <v>0</v>
      </c>
      <c r="AY15" s="56">
        <f t="shared" si="17"/>
        <v>57.120057709999998</v>
      </c>
      <c r="AZ15" s="56">
        <f t="shared" si="18"/>
        <v>57.120057550057709</v>
      </c>
      <c r="BA15" s="56">
        <f t="shared" si="19"/>
        <v>114.67005770999998</v>
      </c>
      <c r="BB15" s="56">
        <f t="shared" si="20"/>
        <v>172.38000000571199</v>
      </c>
      <c r="BC15" s="57">
        <f t="shared" si="21"/>
        <v>114.67005770999998</v>
      </c>
      <c r="BD15" s="12">
        <f t="shared" si="22"/>
        <v>1</v>
      </c>
      <c r="BE15">
        <f t="shared" si="23"/>
        <v>57.5501</v>
      </c>
      <c r="BF15">
        <f t="shared" si="24"/>
        <v>57.7102</v>
      </c>
      <c r="BG15">
        <f t="shared" si="25"/>
        <v>57.1203</v>
      </c>
      <c r="BH15" s="3">
        <f t="shared" si="26"/>
        <v>2</v>
      </c>
      <c r="BI15" s="3">
        <f t="shared" si="4"/>
        <v>1</v>
      </c>
      <c r="BJ15" s="3">
        <f t="shared" si="4"/>
        <v>3</v>
      </c>
      <c r="BK15">
        <f t="shared" si="27"/>
        <v>2</v>
      </c>
      <c r="BL15">
        <f t="shared" si="28"/>
        <v>1</v>
      </c>
      <c r="BM15">
        <f t="shared" si="29"/>
        <v>3</v>
      </c>
    </row>
    <row r="16" spans="1:65" ht="16.5" customHeight="1">
      <c r="A16" s="14">
        <f>IF(Seznam!K16="","",Seznam!K16)</f>
        <v>303</v>
      </c>
      <c r="B16" s="14" t="str">
        <f>IF(Seznam!L16="","",Seznam!L16)</f>
        <v>JUDA René</v>
      </c>
      <c r="C16" s="38" t="str">
        <f>IF(Seznam!M16="","",Seznam!M16)</f>
        <v>Auto klub Velešín v AČR</v>
      </c>
      <c r="D16" s="39" t="str">
        <f>IF(Seznam!N16="","",Seznam!N16)</f>
        <v>JČ</v>
      </c>
      <c r="E16" s="13">
        <f>IF(Tr!N16="","",Tr!N16)</f>
        <v>58.11</v>
      </c>
      <c r="F16" s="67" t="str">
        <f>IF(Tr!O16="","",Tr!O16)</f>
        <v/>
      </c>
      <c r="G16" s="67" t="str">
        <f>IF(Tr!P16="","",Tr!P16)</f>
        <v/>
      </c>
      <c r="H16" s="67" t="str">
        <f>IF(Tr!Q16="","",Tr!Q16)</f>
        <v/>
      </c>
      <c r="I16" s="1">
        <f>IF('1j'!N16="",0,'1j'!N16)</f>
        <v>58.16</v>
      </c>
      <c r="J16" s="68">
        <f>IF('1j'!O16="",0,'1j'!O16)</f>
        <v>0</v>
      </c>
      <c r="K16" s="68">
        <f>IF('1j'!P16="",0,'1j'!P16)</f>
        <v>0</v>
      </c>
      <c r="L16" s="68">
        <f>IF('1j'!Q16="",0,'1j'!Q16)</f>
        <v>0</v>
      </c>
      <c r="M16" s="1">
        <f>IF('2j (proA 1j)'!N16="",0,'2j (proA 1j)'!N16)</f>
        <v>57.24</v>
      </c>
      <c r="N16" s="68">
        <f>IF('2j (proA 1j)'!O16="",0,'2j (proA 1j)'!O16)</f>
        <v>0</v>
      </c>
      <c r="O16" s="68">
        <f>IF('2j (proA 1j)'!P16="",0,'2j (proA 1j)'!P16)</f>
        <v>0</v>
      </c>
      <c r="P16" s="68">
        <f>IF('2j (proA 1j)'!Q16="",0,'2j (proA 1j)'!Q16)</f>
        <v>0</v>
      </c>
      <c r="Q16" s="1">
        <f>IF('3j (proA 2j)'!N16="",0,'3j (proA 2j)'!N16)</f>
        <v>58.22</v>
      </c>
      <c r="R16" s="68">
        <f>IF('3j (proA 2j)'!O16="",0,'3j (proA 2j)'!O16)</f>
        <v>0</v>
      </c>
      <c r="S16" s="68">
        <f>IF('3j (proA 2j)'!P16="",0,'3j (proA 2j)'!P16)</f>
        <v>0</v>
      </c>
      <c r="T16" s="68">
        <f>IF('3j (proA 2j)'!Q16="",0,'3j (proA 2j)'!Q16)</f>
        <v>0</v>
      </c>
      <c r="U16" s="1">
        <f t="shared" si="5"/>
        <v>115.40005822000001</v>
      </c>
      <c r="V16" s="65">
        <f t="shared" si="6"/>
        <v>2</v>
      </c>
      <c r="W16" s="3"/>
      <c r="X16" s="3"/>
      <c r="Y16" s="3"/>
      <c r="Z16" s="52" t="str">
        <f t="shared" si="7"/>
        <v>B</v>
      </c>
      <c r="AA16" s="4">
        <f t="shared" si="0"/>
        <v>58.16</v>
      </c>
      <c r="AB16" s="4">
        <f t="shared" si="0"/>
        <v>0</v>
      </c>
      <c r="AC16" s="4">
        <f t="shared" si="0"/>
        <v>0</v>
      </c>
      <c r="AD16" s="4">
        <f t="shared" si="0"/>
        <v>0</v>
      </c>
      <c r="AE16" s="5">
        <f t="shared" si="0"/>
        <v>57.24</v>
      </c>
      <c r="AF16" s="15">
        <f t="shared" si="0"/>
        <v>0</v>
      </c>
      <c r="AG16" s="15">
        <f t="shared" si="0"/>
        <v>0</v>
      </c>
      <c r="AH16" s="15">
        <f t="shared" si="0"/>
        <v>0</v>
      </c>
      <c r="AI16" s="6">
        <f t="shared" si="0"/>
        <v>58.22</v>
      </c>
      <c r="AJ16" s="15">
        <f t="shared" si="0"/>
        <v>0</v>
      </c>
      <c r="AK16" s="15">
        <f t="shared" si="0"/>
        <v>0</v>
      </c>
      <c r="AL16" s="15">
        <f t="shared" si="0"/>
        <v>0</v>
      </c>
      <c r="AM16" s="7">
        <f t="shared" si="1"/>
        <v>58.16</v>
      </c>
      <c r="AN16" s="7">
        <f t="shared" si="2"/>
        <v>57.24</v>
      </c>
      <c r="AO16" s="7">
        <f t="shared" si="3"/>
        <v>58.22</v>
      </c>
      <c r="AP16" s="8">
        <f t="shared" si="8"/>
        <v>57.24</v>
      </c>
      <c r="AQ16" s="53">
        <f t="shared" si="9"/>
        <v>58.22</v>
      </c>
      <c r="AR16" s="54">
        <f t="shared" si="10"/>
        <v>57.24</v>
      </c>
      <c r="AS16" s="54">
        <f t="shared" si="11"/>
        <v>5.8220000000000002E-5</v>
      </c>
      <c r="AT16" s="55">
        <f t="shared" si="12"/>
        <v>5.8159999999999999E-5</v>
      </c>
      <c r="AU16" s="55">
        <f t="shared" si="13"/>
        <v>5.8220000000000002E-5</v>
      </c>
      <c r="AV16" s="55">
        <f t="shared" si="14"/>
        <v>5.8219999999999994E-11</v>
      </c>
      <c r="AW16" s="55">
        <f t="shared" si="15"/>
        <v>5.7240000000000005E-9</v>
      </c>
      <c r="AX16" s="53">
        <f t="shared" si="16"/>
        <v>0</v>
      </c>
      <c r="AY16" s="56">
        <f t="shared" si="17"/>
        <v>57.240058220000002</v>
      </c>
      <c r="AZ16" s="56">
        <f t="shared" si="18"/>
        <v>57.240058160058226</v>
      </c>
      <c r="BA16" s="56">
        <f t="shared" si="19"/>
        <v>115.40005822000001</v>
      </c>
      <c r="BB16" s="56">
        <f t="shared" si="20"/>
        <v>173.62000000572399</v>
      </c>
      <c r="BC16" s="57">
        <f t="shared" si="21"/>
        <v>115.40005822000001</v>
      </c>
      <c r="BD16" s="12">
        <f t="shared" si="22"/>
        <v>2</v>
      </c>
      <c r="BE16">
        <f t="shared" si="23"/>
        <v>58.1601</v>
      </c>
      <c r="BF16">
        <f t="shared" si="24"/>
        <v>57.240200000000002</v>
      </c>
      <c r="BG16">
        <f t="shared" si="25"/>
        <v>58.220300000000002</v>
      </c>
      <c r="BH16" s="3">
        <f t="shared" si="26"/>
        <v>2</v>
      </c>
      <c r="BI16" s="3">
        <f t="shared" si="4"/>
        <v>3</v>
      </c>
      <c r="BJ16" s="3">
        <f t="shared" si="4"/>
        <v>1</v>
      </c>
      <c r="BK16">
        <f t="shared" si="27"/>
        <v>2</v>
      </c>
      <c r="BL16">
        <f t="shared" si="28"/>
        <v>3</v>
      </c>
      <c r="BM16">
        <f t="shared" si="29"/>
        <v>1</v>
      </c>
    </row>
    <row r="17" spans="1:65" ht="16.5" customHeight="1">
      <c r="A17" s="14">
        <f>IF(Seznam!K17="","",Seznam!K17)</f>
        <v>301</v>
      </c>
      <c r="B17" s="14" t="str">
        <f>IF(Seznam!L17="","",Seznam!L17)</f>
        <v>KALOUSEK Jindřich</v>
      </c>
      <c r="C17" s="38" t="str">
        <f>IF(Seznam!M17="","",Seznam!M17)</f>
        <v>Minikáry Libeř klub v AČR</v>
      </c>
      <c r="D17" s="39" t="str">
        <f>IF(Seznam!N17="","",Seznam!N17)</f>
        <v>StČ</v>
      </c>
      <c r="E17" s="13">
        <f>IF(Tr!N17="","",Tr!N17)</f>
        <v>58.84</v>
      </c>
      <c r="F17" s="67" t="str">
        <f>IF(Tr!O17="","",Tr!O17)</f>
        <v/>
      </c>
      <c r="G17" s="67" t="str">
        <f>IF(Tr!P17="","",Tr!P17)</f>
        <v/>
      </c>
      <c r="H17" s="67" t="str">
        <f>IF(Tr!Q17="","",Tr!Q17)</f>
        <v/>
      </c>
      <c r="I17" s="1">
        <f>IF('1j'!N17="",0,'1j'!N17)</f>
        <v>58.9</v>
      </c>
      <c r="J17" s="68">
        <f>IF('1j'!O17="",0,'1j'!O17)</f>
        <v>0</v>
      </c>
      <c r="K17" s="68">
        <f>IF('1j'!P17="",0,'1j'!P17)</f>
        <v>0</v>
      </c>
      <c r="L17" s="68">
        <f>IF('1j'!Q17="",0,'1j'!Q17)</f>
        <v>0</v>
      </c>
      <c r="M17" s="1">
        <f>IF('2j (proA 1j)'!N17="",0,'2j (proA 1j)'!N17)</f>
        <v>57.77</v>
      </c>
      <c r="N17" s="68">
        <f>IF('2j (proA 1j)'!O17="",0,'2j (proA 1j)'!O17)</f>
        <v>0</v>
      </c>
      <c r="O17" s="68">
        <f>IF('2j (proA 1j)'!P17="",0,'2j (proA 1j)'!P17)</f>
        <v>0</v>
      </c>
      <c r="P17" s="68">
        <f>IF('2j (proA 1j)'!Q17="",0,'2j (proA 1j)'!Q17)</f>
        <v>0</v>
      </c>
      <c r="Q17" s="1">
        <f>IF('3j (proA 2j)'!N17="",0,'3j (proA 2j)'!N17)</f>
        <v>58.27</v>
      </c>
      <c r="R17" s="68">
        <f>IF('3j (proA 2j)'!O17="",0,'3j (proA 2j)'!O17)</f>
        <v>0</v>
      </c>
      <c r="S17" s="68">
        <f>IF('3j (proA 2j)'!P17="",0,'3j (proA 2j)'!P17)</f>
        <v>0</v>
      </c>
      <c r="T17" s="68">
        <f>IF('3j (proA 2j)'!Q17="",0,'3j (proA 2j)'!Q17)</f>
        <v>0</v>
      </c>
      <c r="U17" s="1">
        <f t="shared" si="5"/>
        <v>116.04005889999999</v>
      </c>
      <c r="V17" s="65">
        <f t="shared" si="6"/>
        <v>3</v>
      </c>
      <c r="W17" s="3"/>
      <c r="X17" s="3"/>
      <c r="Y17" s="3"/>
      <c r="Z17" s="52" t="str">
        <f t="shared" si="7"/>
        <v>B</v>
      </c>
      <c r="AA17" s="4">
        <f t="shared" si="0"/>
        <v>58.9</v>
      </c>
      <c r="AB17" s="4">
        <f t="shared" si="0"/>
        <v>0</v>
      </c>
      <c r="AC17" s="4">
        <f t="shared" si="0"/>
        <v>0</v>
      </c>
      <c r="AD17" s="4">
        <f t="shared" si="0"/>
        <v>0</v>
      </c>
      <c r="AE17" s="5">
        <f t="shared" si="0"/>
        <v>57.77</v>
      </c>
      <c r="AF17" s="15">
        <f t="shared" si="0"/>
        <v>0</v>
      </c>
      <c r="AG17" s="15">
        <f t="shared" si="0"/>
        <v>0</v>
      </c>
      <c r="AH17" s="15">
        <f t="shared" si="0"/>
        <v>0</v>
      </c>
      <c r="AI17" s="6">
        <f t="shared" si="0"/>
        <v>58.27</v>
      </c>
      <c r="AJ17" s="15">
        <f t="shared" si="0"/>
        <v>0</v>
      </c>
      <c r="AK17" s="15">
        <f t="shared" si="0"/>
        <v>0</v>
      </c>
      <c r="AL17" s="15">
        <f t="shared" si="0"/>
        <v>0</v>
      </c>
      <c r="AM17" s="7">
        <f t="shared" si="1"/>
        <v>58.9</v>
      </c>
      <c r="AN17" s="7">
        <f t="shared" si="2"/>
        <v>57.77</v>
      </c>
      <c r="AO17" s="7">
        <f t="shared" si="3"/>
        <v>58.27</v>
      </c>
      <c r="AP17" s="8">
        <f t="shared" si="8"/>
        <v>57.77</v>
      </c>
      <c r="AQ17" s="53">
        <f t="shared" si="9"/>
        <v>58.9</v>
      </c>
      <c r="AR17" s="54">
        <f t="shared" si="10"/>
        <v>57.77</v>
      </c>
      <c r="AS17" s="54">
        <f t="shared" si="11"/>
        <v>5.8270000000000003E-5</v>
      </c>
      <c r="AT17" s="55">
        <f t="shared" si="12"/>
        <v>5.8269999999999996E-5</v>
      </c>
      <c r="AU17" s="55">
        <f t="shared" si="13"/>
        <v>5.8900000000000002E-5</v>
      </c>
      <c r="AV17" s="55">
        <f t="shared" si="14"/>
        <v>5.8899999999999998E-11</v>
      </c>
      <c r="AW17" s="55">
        <f t="shared" si="15"/>
        <v>5.7770000000000002E-9</v>
      </c>
      <c r="AX17" s="53">
        <f t="shared" si="16"/>
        <v>0</v>
      </c>
      <c r="AY17" s="56">
        <f t="shared" si="17"/>
        <v>57.77005827</v>
      </c>
      <c r="AZ17" s="56">
        <f t="shared" si="18"/>
        <v>57.770058270058897</v>
      </c>
      <c r="BA17" s="56">
        <f t="shared" si="19"/>
        <v>116.04005889999999</v>
      </c>
      <c r="BB17" s="56">
        <f t="shared" si="20"/>
        <v>174.94000000577699</v>
      </c>
      <c r="BC17" s="57">
        <f t="shared" si="21"/>
        <v>116.04005889999999</v>
      </c>
      <c r="BD17" s="12">
        <f t="shared" si="22"/>
        <v>3</v>
      </c>
      <c r="BE17">
        <f t="shared" si="23"/>
        <v>58.900100000000002</v>
      </c>
      <c r="BF17">
        <f t="shared" si="24"/>
        <v>57.770200000000003</v>
      </c>
      <c r="BG17">
        <f t="shared" si="25"/>
        <v>58.270300000000006</v>
      </c>
      <c r="BH17" s="3">
        <f t="shared" si="26"/>
        <v>1</v>
      </c>
      <c r="BI17" s="3">
        <f t="shared" si="4"/>
        <v>3</v>
      </c>
      <c r="BJ17" s="3">
        <f t="shared" si="4"/>
        <v>2</v>
      </c>
      <c r="BK17">
        <f t="shared" si="27"/>
        <v>1</v>
      </c>
      <c r="BL17">
        <f t="shared" si="28"/>
        <v>3</v>
      </c>
      <c r="BM17">
        <f t="shared" si="29"/>
        <v>2</v>
      </c>
    </row>
    <row r="18" spans="1:65" ht="16.5" hidden="1" customHeight="1">
      <c r="A18" s="14" t="str">
        <f>IF(Seznam!K18="","",Seznam!K18)</f>
        <v/>
      </c>
      <c r="B18" s="14" t="str">
        <f>IF(Seznam!L18="","",Seznam!L18)</f>
        <v xml:space="preserve">KUČEROVÁ Adriana </v>
      </c>
      <c r="C18" s="38" t="str">
        <f>IF(Seznam!M18="","",Seznam!M18)</f>
        <v>Karolína Kučerová</v>
      </c>
      <c r="D18" s="39" t="str">
        <f>IF(Seznam!N18="","",Seznam!N18)</f>
        <v>StČ</v>
      </c>
      <c r="E18" s="13" t="str">
        <f>IF(Tr!N18="","",Tr!N18)</f>
        <v/>
      </c>
      <c r="F18" s="67" t="str">
        <f>IF(Tr!O18="","",Tr!O18)</f>
        <v/>
      </c>
      <c r="G18" s="67" t="str">
        <f>IF(Tr!P18="","",Tr!P18)</f>
        <v/>
      </c>
      <c r="H18" s="67" t="str">
        <f>IF(Tr!Q18="","",Tr!Q18)</f>
        <v/>
      </c>
      <c r="I18" s="1">
        <f>IF('1j'!N18="",0,'1j'!N18)</f>
        <v>0</v>
      </c>
      <c r="J18" s="68">
        <f>IF('1j'!O18="",0,'1j'!O18)</f>
        <v>0</v>
      </c>
      <c r="K18" s="68">
        <f>IF('1j'!P18="",0,'1j'!P18)</f>
        <v>0</v>
      </c>
      <c r="L18" s="68">
        <f>IF('1j'!Q18="",0,'1j'!Q18)</f>
        <v>0</v>
      </c>
      <c r="M18" s="1">
        <f>IF('2j (proA 1j)'!N18="",0,'2j (proA 1j)'!N18)</f>
        <v>0</v>
      </c>
      <c r="N18" s="68">
        <f>IF('2j (proA 1j)'!O18="",0,'2j (proA 1j)'!O18)</f>
        <v>0</v>
      </c>
      <c r="O18" s="68">
        <f>IF('2j (proA 1j)'!P18="",0,'2j (proA 1j)'!P18)</f>
        <v>0</v>
      </c>
      <c r="P18" s="68">
        <f>IF('2j (proA 1j)'!Q18="",0,'2j (proA 1j)'!Q18)</f>
        <v>0</v>
      </c>
      <c r="Q18" s="1">
        <f>IF('3j (proA 2j)'!N18="",0,'3j (proA 2j)'!N18)</f>
        <v>0</v>
      </c>
      <c r="R18" s="68">
        <f>IF('3j (proA 2j)'!O18="",0,'3j (proA 2j)'!O18)</f>
        <v>0</v>
      </c>
      <c r="S18" s="68">
        <f>IF('3j (proA 2j)'!P18="",0,'3j (proA 2j)'!P18)</f>
        <v>0</v>
      </c>
      <c r="T18" s="68">
        <f>IF('3j (proA 2j)'!Q18="",0,'3j (proA 2j)'!Q18)</f>
        <v>0</v>
      </c>
      <c r="U18" s="1" t="str">
        <f t="shared" si="5"/>
        <v/>
      </c>
      <c r="V18" s="65" t="str">
        <f t="shared" si="6"/>
        <v/>
      </c>
      <c r="W18" s="3"/>
      <c r="X18" s="3"/>
      <c r="Y18" s="3"/>
      <c r="Z18" s="52" t="str">
        <f t="shared" si="7"/>
        <v>B</v>
      </c>
      <c r="AA18" s="4">
        <f t="shared" si="0"/>
        <v>0</v>
      </c>
      <c r="AB18" s="4">
        <f t="shared" si="0"/>
        <v>0</v>
      </c>
      <c r="AC18" s="4">
        <f t="shared" si="0"/>
        <v>0</v>
      </c>
      <c r="AD18" s="4">
        <f t="shared" si="0"/>
        <v>0</v>
      </c>
      <c r="AE18" s="5">
        <f t="shared" si="0"/>
        <v>0</v>
      </c>
      <c r="AF18" s="15">
        <f t="shared" si="0"/>
        <v>0</v>
      </c>
      <c r="AG18" s="15">
        <f t="shared" si="0"/>
        <v>0</v>
      </c>
      <c r="AH18" s="15">
        <f t="shared" si="0"/>
        <v>0</v>
      </c>
      <c r="AI18" s="6">
        <f t="shared" si="0"/>
        <v>0</v>
      </c>
      <c r="AJ18" s="15">
        <f t="shared" si="0"/>
        <v>0</v>
      </c>
      <c r="AK18" s="15">
        <f t="shared" si="0"/>
        <v>0</v>
      </c>
      <c r="AL18" s="15">
        <f t="shared" si="0"/>
        <v>0</v>
      </c>
      <c r="AM18" s="7">
        <f t="shared" si="1"/>
        <v>0</v>
      </c>
      <c r="AN18" s="7">
        <f t="shared" si="2"/>
        <v>0</v>
      </c>
      <c r="AO18" s="7">
        <f t="shared" si="3"/>
        <v>0</v>
      </c>
      <c r="AP18" s="8">
        <f t="shared" si="8"/>
        <v>0</v>
      </c>
      <c r="AQ18" s="53">
        <f t="shared" si="9"/>
        <v>0</v>
      </c>
      <c r="AR18" s="54">
        <f t="shared" si="10"/>
        <v>0</v>
      </c>
      <c r="AS18" s="54">
        <f t="shared" si="11"/>
        <v>0</v>
      </c>
      <c r="AT18" s="55">
        <f t="shared" si="12"/>
        <v>0</v>
      </c>
      <c r="AU18" s="55">
        <f t="shared" si="13"/>
        <v>0</v>
      </c>
      <c r="AV18" s="55">
        <f t="shared" si="14"/>
        <v>0</v>
      </c>
      <c r="AW18" s="55">
        <f t="shared" si="15"/>
        <v>0</v>
      </c>
      <c r="AX18" s="53">
        <f t="shared" si="16"/>
        <v>0</v>
      </c>
      <c r="AY18" s="56">
        <f t="shared" si="17"/>
        <v>0</v>
      </c>
      <c r="AZ18" s="56">
        <f t="shared" si="18"/>
        <v>0</v>
      </c>
      <c r="BA18" s="56">
        <f t="shared" si="19"/>
        <v>0</v>
      </c>
      <c r="BB18" s="56">
        <f t="shared" si="20"/>
        <v>0</v>
      </c>
      <c r="BC18" s="57" t="str">
        <f t="shared" si="21"/>
        <v/>
      </c>
      <c r="BD18" s="12" t="str">
        <f t="shared" si="22"/>
        <v/>
      </c>
      <c r="BE18">
        <f t="shared" si="23"/>
        <v>1E-4</v>
      </c>
      <c r="BF18">
        <f t="shared" si="24"/>
        <v>2.0000000000000001E-4</v>
      </c>
      <c r="BG18">
        <f t="shared" si="25"/>
        <v>2.9999999999999997E-4</v>
      </c>
      <c r="BH18" s="3">
        <f t="shared" si="26"/>
        <v>3</v>
      </c>
      <c r="BI18" s="3">
        <f t="shared" si="4"/>
        <v>2</v>
      </c>
      <c r="BJ18" s="3">
        <f t="shared" si="4"/>
        <v>1</v>
      </c>
      <c r="BK18">
        <f t="shared" si="27"/>
        <v>3</v>
      </c>
      <c r="BL18">
        <f t="shared" si="28"/>
        <v>2</v>
      </c>
      <c r="BM18">
        <f t="shared" si="29"/>
        <v>1</v>
      </c>
    </row>
    <row r="19" spans="1:65" ht="16.5" hidden="1" customHeight="1">
      <c r="A19" s="14" t="str">
        <f>IF(Seznam!K19="","",Seznam!K19)</f>
        <v/>
      </c>
      <c r="B19" s="14" t="str">
        <f>IF(Seznam!L19="","",Seznam!L19)</f>
        <v>VONGREJ Tomáš</v>
      </c>
      <c r="C19" s="38" t="str">
        <f>IF(Seznam!M19="","",Seznam!M19)</f>
        <v>AMK Lipno v AČR</v>
      </c>
      <c r="D19" s="39" t="str">
        <f>IF(Seznam!N19="","",Seznam!N19)</f>
        <v>JČ</v>
      </c>
      <c r="E19" s="13" t="str">
        <f>IF(Tr!N19="","",Tr!N19)</f>
        <v/>
      </c>
      <c r="F19" s="67" t="str">
        <f>IF(Tr!O19="","",Tr!O19)</f>
        <v/>
      </c>
      <c r="G19" s="67" t="str">
        <f>IF(Tr!P19="","",Tr!P19)</f>
        <v/>
      </c>
      <c r="H19" s="67" t="str">
        <f>IF(Tr!Q19="","",Tr!Q19)</f>
        <v/>
      </c>
      <c r="I19" s="1">
        <f>IF('1j'!N19="",0,'1j'!N19)</f>
        <v>0</v>
      </c>
      <c r="J19" s="68">
        <f>IF('1j'!O19="",0,'1j'!O19)</f>
        <v>0</v>
      </c>
      <c r="K19" s="68">
        <f>IF('1j'!P19="",0,'1j'!P19)</f>
        <v>0</v>
      </c>
      <c r="L19" s="68">
        <f>IF('1j'!Q19="",0,'1j'!Q19)</f>
        <v>0</v>
      </c>
      <c r="M19" s="1">
        <f>IF('2j (proA 1j)'!N19="",0,'2j (proA 1j)'!N19)</f>
        <v>0</v>
      </c>
      <c r="N19" s="68">
        <f>IF('2j (proA 1j)'!O19="",0,'2j (proA 1j)'!O19)</f>
        <v>0</v>
      </c>
      <c r="O19" s="68">
        <f>IF('2j (proA 1j)'!P19="",0,'2j (proA 1j)'!P19)</f>
        <v>0</v>
      </c>
      <c r="P19" s="68">
        <f>IF('2j (proA 1j)'!Q19="",0,'2j (proA 1j)'!Q19)</f>
        <v>0</v>
      </c>
      <c r="Q19" s="1">
        <f>IF('3j (proA 2j)'!N19="",0,'3j (proA 2j)'!N19)</f>
        <v>0</v>
      </c>
      <c r="R19" s="68">
        <f>IF('3j (proA 2j)'!O19="",0,'3j (proA 2j)'!O19)</f>
        <v>0</v>
      </c>
      <c r="S19" s="68">
        <f>IF('3j (proA 2j)'!P19="",0,'3j (proA 2j)'!P19)</f>
        <v>0</v>
      </c>
      <c r="T19" s="68">
        <f>IF('3j (proA 2j)'!Q19="",0,'3j (proA 2j)'!Q19)</f>
        <v>0</v>
      </c>
      <c r="U19" s="1" t="str">
        <f t="shared" si="5"/>
        <v/>
      </c>
      <c r="V19" s="65" t="str">
        <f t="shared" si="6"/>
        <v/>
      </c>
      <c r="W19" s="3"/>
      <c r="X19" s="3"/>
      <c r="Y19" s="3"/>
      <c r="Z19" s="52" t="str">
        <f t="shared" si="7"/>
        <v>B</v>
      </c>
      <c r="AA19" s="4">
        <f t="shared" si="0"/>
        <v>0</v>
      </c>
      <c r="AB19" s="4">
        <f t="shared" si="0"/>
        <v>0</v>
      </c>
      <c r="AC19" s="4">
        <f t="shared" si="0"/>
        <v>0</v>
      </c>
      <c r="AD19" s="4">
        <f t="shared" si="0"/>
        <v>0</v>
      </c>
      <c r="AE19" s="5">
        <f t="shared" si="0"/>
        <v>0</v>
      </c>
      <c r="AF19" s="15">
        <f t="shared" si="0"/>
        <v>0</v>
      </c>
      <c r="AG19" s="15">
        <f t="shared" si="0"/>
        <v>0</v>
      </c>
      <c r="AH19" s="15">
        <f t="shared" si="0"/>
        <v>0</v>
      </c>
      <c r="AI19" s="6">
        <f t="shared" si="0"/>
        <v>0</v>
      </c>
      <c r="AJ19" s="15">
        <f t="shared" si="0"/>
        <v>0</v>
      </c>
      <c r="AK19" s="15">
        <f t="shared" si="0"/>
        <v>0</v>
      </c>
      <c r="AL19" s="15">
        <f t="shared" si="0"/>
        <v>0</v>
      </c>
      <c r="AM19" s="7">
        <f t="shared" si="1"/>
        <v>0</v>
      </c>
      <c r="AN19" s="7">
        <f t="shared" si="2"/>
        <v>0</v>
      </c>
      <c r="AO19" s="7">
        <f t="shared" si="3"/>
        <v>0</v>
      </c>
      <c r="AP19" s="8">
        <f t="shared" si="8"/>
        <v>0</v>
      </c>
      <c r="AQ19" s="53">
        <f t="shared" si="9"/>
        <v>0</v>
      </c>
      <c r="AR19" s="54">
        <f t="shared" si="10"/>
        <v>0</v>
      </c>
      <c r="AS19" s="54">
        <f t="shared" si="11"/>
        <v>0</v>
      </c>
      <c r="AT19" s="55">
        <f t="shared" si="12"/>
        <v>0</v>
      </c>
      <c r="AU19" s="55">
        <f t="shared" si="13"/>
        <v>0</v>
      </c>
      <c r="AV19" s="55">
        <f t="shared" si="14"/>
        <v>0</v>
      </c>
      <c r="AW19" s="55">
        <f t="shared" si="15"/>
        <v>0</v>
      </c>
      <c r="AX19" s="53">
        <f t="shared" si="16"/>
        <v>0</v>
      </c>
      <c r="AY19" s="56">
        <f t="shared" si="17"/>
        <v>0</v>
      </c>
      <c r="AZ19" s="56">
        <f t="shared" si="18"/>
        <v>0</v>
      </c>
      <c r="BA19" s="56">
        <f t="shared" si="19"/>
        <v>0</v>
      </c>
      <c r="BB19" s="56">
        <f t="shared" si="20"/>
        <v>0</v>
      </c>
      <c r="BC19" s="57" t="str">
        <f t="shared" si="21"/>
        <v/>
      </c>
      <c r="BD19" s="12" t="str">
        <f t="shared" si="22"/>
        <v/>
      </c>
      <c r="BE19">
        <f t="shared" si="23"/>
        <v>1E-4</v>
      </c>
      <c r="BF19">
        <f t="shared" si="24"/>
        <v>2.0000000000000001E-4</v>
      </c>
      <c r="BG19">
        <f t="shared" si="25"/>
        <v>2.9999999999999997E-4</v>
      </c>
      <c r="BH19" s="3">
        <f t="shared" si="26"/>
        <v>3</v>
      </c>
      <c r="BI19" s="3">
        <f t="shared" si="4"/>
        <v>2</v>
      </c>
      <c r="BJ19" s="3">
        <f t="shared" si="4"/>
        <v>1</v>
      </c>
      <c r="BK19">
        <f t="shared" si="27"/>
        <v>3</v>
      </c>
      <c r="BL19">
        <f t="shared" si="28"/>
        <v>2</v>
      </c>
      <c r="BM19">
        <f t="shared" si="29"/>
        <v>1</v>
      </c>
    </row>
    <row r="20" spans="1:65" ht="16.5" hidden="1" customHeight="1">
      <c r="A20" s="14" t="str">
        <f>IF(Seznam!K20="","",Seznam!K20)</f>
        <v/>
      </c>
      <c r="B20" s="14" t="str">
        <f>IF(Seznam!L20="","",Seznam!L20)</f>
        <v>FATUR Adam</v>
      </c>
      <c r="C20" s="38" t="str">
        <f>IF(Seznam!M20="","",Seznam!M20)</f>
        <v>AMK Lipno v AČR</v>
      </c>
      <c r="D20" s="39" t="str">
        <f>IF(Seznam!N20="","",Seznam!N20)</f>
        <v>JČ</v>
      </c>
      <c r="E20" s="13" t="str">
        <f>IF(Tr!N20="","",Tr!N20)</f>
        <v/>
      </c>
      <c r="F20" s="67" t="str">
        <f>IF(Tr!O20="","",Tr!O20)</f>
        <v/>
      </c>
      <c r="G20" s="67" t="str">
        <f>IF(Tr!P20="","",Tr!P20)</f>
        <v/>
      </c>
      <c r="H20" s="67" t="str">
        <f>IF(Tr!Q20="","",Tr!Q20)</f>
        <v/>
      </c>
      <c r="I20" s="1">
        <f>IF('1j'!N20="",0,'1j'!N20)</f>
        <v>0</v>
      </c>
      <c r="J20" s="68">
        <f>IF('1j'!O20="",0,'1j'!O20)</f>
        <v>0</v>
      </c>
      <c r="K20" s="68">
        <f>IF('1j'!P20="",0,'1j'!P20)</f>
        <v>0</v>
      </c>
      <c r="L20" s="68">
        <f>IF('1j'!Q20="",0,'1j'!Q20)</f>
        <v>0</v>
      </c>
      <c r="M20" s="1">
        <f>IF('2j (proA 1j)'!N20="",0,'2j (proA 1j)'!N20)</f>
        <v>0</v>
      </c>
      <c r="N20" s="68">
        <f>IF('2j (proA 1j)'!O20="",0,'2j (proA 1j)'!O20)</f>
        <v>0</v>
      </c>
      <c r="O20" s="68">
        <f>IF('2j (proA 1j)'!P20="",0,'2j (proA 1j)'!P20)</f>
        <v>0</v>
      </c>
      <c r="P20" s="68">
        <f>IF('2j (proA 1j)'!Q20="",0,'2j (proA 1j)'!Q20)</f>
        <v>0</v>
      </c>
      <c r="Q20" s="1">
        <f>IF('3j (proA 2j)'!N20="",0,'3j (proA 2j)'!N20)</f>
        <v>0</v>
      </c>
      <c r="R20" s="68">
        <f>IF('3j (proA 2j)'!O20="",0,'3j (proA 2j)'!O20)</f>
        <v>0</v>
      </c>
      <c r="S20" s="68">
        <f>IF('3j (proA 2j)'!P20="",0,'3j (proA 2j)'!P20)</f>
        <v>0</v>
      </c>
      <c r="T20" s="68">
        <f>IF('3j (proA 2j)'!Q20="",0,'3j (proA 2j)'!Q20)</f>
        <v>0</v>
      </c>
      <c r="U20" s="1" t="str">
        <f t="shared" si="5"/>
        <v/>
      </c>
      <c r="V20" s="65" t="str">
        <f t="shared" si="6"/>
        <v/>
      </c>
      <c r="W20" s="3"/>
      <c r="X20" s="3"/>
      <c r="Y20" s="3"/>
      <c r="Z20" s="52" t="str">
        <f t="shared" si="7"/>
        <v>B</v>
      </c>
      <c r="AA20" s="4">
        <f t="shared" si="0"/>
        <v>0</v>
      </c>
      <c r="AB20" s="4">
        <f t="shared" si="0"/>
        <v>0</v>
      </c>
      <c r="AC20" s="4">
        <f t="shared" si="0"/>
        <v>0</v>
      </c>
      <c r="AD20" s="4">
        <f t="shared" si="0"/>
        <v>0</v>
      </c>
      <c r="AE20" s="5">
        <f t="shared" si="0"/>
        <v>0</v>
      </c>
      <c r="AF20" s="15">
        <f t="shared" si="0"/>
        <v>0</v>
      </c>
      <c r="AG20" s="15">
        <f t="shared" si="0"/>
        <v>0</v>
      </c>
      <c r="AH20" s="15">
        <f t="shared" si="0"/>
        <v>0</v>
      </c>
      <c r="AI20" s="6">
        <f t="shared" si="0"/>
        <v>0</v>
      </c>
      <c r="AJ20" s="15">
        <f t="shared" si="0"/>
        <v>0</v>
      </c>
      <c r="AK20" s="15">
        <f t="shared" si="0"/>
        <v>0</v>
      </c>
      <c r="AL20" s="15">
        <f t="shared" si="0"/>
        <v>0</v>
      </c>
      <c r="AM20" s="7">
        <f t="shared" si="1"/>
        <v>0</v>
      </c>
      <c r="AN20" s="7">
        <f t="shared" si="2"/>
        <v>0</v>
      </c>
      <c r="AO20" s="7">
        <f t="shared" si="3"/>
        <v>0</v>
      </c>
      <c r="AP20" s="8">
        <f t="shared" si="8"/>
        <v>0</v>
      </c>
      <c r="AQ20" s="53">
        <f t="shared" si="9"/>
        <v>0</v>
      </c>
      <c r="AR20" s="54">
        <f t="shared" si="10"/>
        <v>0</v>
      </c>
      <c r="AS20" s="54">
        <f t="shared" si="11"/>
        <v>0</v>
      </c>
      <c r="AT20" s="55">
        <f t="shared" si="12"/>
        <v>0</v>
      </c>
      <c r="AU20" s="55">
        <f t="shared" si="13"/>
        <v>0</v>
      </c>
      <c r="AV20" s="55">
        <f t="shared" si="14"/>
        <v>0</v>
      </c>
      <c r="AW20" s="55">
        <f t="shared" si="15"/>
        <v>0</v>
      </c>
      <c r="AX20" s="53">
        <f t="shared" si="16"/>
        <v>0</v>
      </c>
      <c r="AY20" s="56">
        <f t="shared" si="17"/>
        <v>0</v>
      </c>
      <c r="AZ20" s="56">
        <f t="shared" si="18"/>
        <v>0</v>
      </c>
      <c r="BA20" s="56">
        <f t="shared" si="19"/>
        <v>0</v>
      </c>
      <c r="BB20" s="56">
        <f t="shared" si="20"/>
        <v>0</v>
      </c>
      <c r="BC20" s="57" t="str">
        <f t="shared" si="21"/>
        <v/>
      </c>
      <c r="BD20" s="12" t="str">
        <f t="shared" si="22"/>
        <v/>
      </c>
      <c r="BE20">
        <f t="shared" si="23"/>
        <v>1E-4</v>
      </c>
      <c r="BF20">
        <f t="shared" si="24"/>
        <v>2.0000000000000001E-4</v>
      </c>
      <c r="BG20">
        <f t="shared" si="25"/>
        <v>2.9999999999999997E-4</v>
      </c>
      <c r="BH20" s="3">
        <f t="shared" si="26"/>
        <v>3</v>
      </c>
      <c r="BI20" s="3">
        <f t="shared" si="4"/>
        <v>2</v>
      </c>
      <c r="BJ20" s="3">
        <f t="shared" si="4"/>
        <v>1</v>
      </c>
      <c r="BK20">
        <f t="shared" si="27"/>
        <v>3</v>
      </c>
      <c r="BL20">
        <f t="shared" si="28"/>
        <v>2</v>
      </c>
      <c r="BM20">
        <f t="shared" si="29"/>
        <v>1</v>
      </c>
    </row>
    <row r="21" spans="1:65" ht="16.5" hidden="1" customHeight="1">
      <c r="A21" s="14" t="str">
        <f>IF(Seznam!K21="","",Seznam!K21)</f>
        <v/>
      </c>
      <c r="B21" s="14" t="str">
        <f>IF(Seznam!L21="","",Seznam!L21)</f>
        <v>ŠRÁMKOVÁ Amélie</v>
      </c>
      <c r="C21" s="38" t="str">
        <f>IF(Seznam!M21="","",Seznam!M21)</f>
        <v>Racing Art Vamberk</v>
      </c>
      <c r="D21" s="39" t="str">
        <f>IF(Seznam!N21="","",Seznam!N21)</f>
        <v>VČ</v>
      </c>
      <c r="E21" s="13" t="str">
        <f>IF(Tr!N21="","",Tr!N21)</f>
        <v/>
      </c>
      <c r="F21" s="67" t="str">
        <f>IF(Tr!O21="","",Tr!O21)</f>
        <v/>
      </c>
      <c r="G21" s="67" t="str">
        <f>IF(Tr!P21="","",Tr!P21)</f>
        <v/>
      </c>
      <c r="H21" s="67" t="str">
        <f>IF(Tr!Q21="","",Tr!Q21)</f>
        <v/>
      </c>
      <c r="I21" s="1">
        <f>IF('1j'!N21="",0,'1j'!N21)</f>
        <v>0</v>
      </c>
      <c r="J21" s="68">
        <f>IF('1j'!O21="",0,'1j'!O21)</f>
        <v>0</v>
      </c>
      <c r="K21" s="68">
        <f>IF('1j'!P21="",0,'1j'!P21)</f>
        <v>0</v>
      </c>
      <c r="L21" s="68">
        <f>IF('1j'!Q21="",0,'1j'!Q21)</f>
        <v>0</v>
      </c>
      <c r="M21" s="1">
        <f>IF('2j (proA 1j)'!N21="",0,'2j (proA 1j)'!N21)</f>
        <v>0</v>
      </c>
      <c r="N21" s="68">
        <f>IF('2j (proA 1j)'!O21="",0,'2j (proA 1j)'!O21)</f>
        <v>0</v>
      </c>
      <c r="O21" s="68">
        <f>IF('2j (proA 1j)'!P21="",0,'2j (proA 1j)'!P21)</f>
        <v>0</v>
      </c>
      <c r="P21" s="68">
        <f>IF('2j (proA 1j)'!Q21="",0,'2j (proA 1j)'!Q21)</f>
        <v>0</v>
      </c>
      <c r="Q21" s="1">
        <f>IF('3j (proA 2j)'!N21="",0,'3j (proA 2j)'!N21)</f>
        <v>0</v>
      </c>
      <c r="R21" s="68">
        <f>IF('3j (proA 2j)'!O21="",0,'3j (proA 2j)'!O21)</f>
        <v>0</v>
      </c>
      <c r="S21" s="68">
        <f>IF('3j (proA 2j)'!P21="",0,'3j (proA 2j)'!P21)</f>
        <v>0</v>
      </c>
      <c r="T21" s="68">
        <f>IF('3j (proA 2j)'!Q21="",0,'3j (proA 2j)'!Q21)</f>
        <v>0</v>
      </c>
      <c r="U21" s="1" t="str">
        <f t="shared" si="5"/>
        <v/>
      </c>
      <c r="V21" s="65" t="str">
        <f t="shared" si="6"/>
        <v/>
      </c>
      <c r="W21" s="3"/>
      <c r="X21" s="3"/>
      <c r="Y21" s="3"/>
      <c r="Z21" s="52" t="str">
        <f t="shared" si="7"/>
        <v>B</v>
      </c>
      <c r="AA21" s="4">
        <f t="shared" si="0"/>
        <v>0</v>
      </c>
      <c r="AB21" s="4">
        <f t="shared" si="0"/>
        <v>0</v>
      </c>
      <c r="AC21" s="4">
        <f t="shared" si="0"/>
        <v>0</v>
      </c>
      <c r="AD21" s="4">
        <f t="shared" si="0"/>
        <v>0</v>
      </c>
      <c r="AE21" s="5">
        <f t="shared" si="0"/>
        <v>0</v>
      </c>
      <c r="AF21" s="15">
        <f t="shared" si="0"/>
        <v>0</v>
      </c>
      <c r="AG21" s="15">
        <f t="shared" si="0"/>
        <v>0</v>
      </c>
      <c r="AH21" s="15">
        <f t="shared" si="0"/>
        <v>0</v>
      </c>
      <c r="AI21" s="6">
        <f t="shared" si="0"/>
        <v>0</v>
      </c>
      <c r="AJ21" s="15">
        <f t="shared" si="0"/>
        <v>0</v>
      </c>
      <c r="AK21" s="15">
        <f t="shared" si="0"/>
        <v>0</v>
      </c>
      <c r="AL21" s="15">
        <f t="shared" si="0"/>
        <v>0</v>
      </c>
      <c r="AM21" s="7">
        <f t="shared" si="1"/>
        <v>0</v>
      </c>
      <c r="AN21" s="7">
        <f t="shared" si="2"/>
        <v>0</v>
      </c>
      <c r="AO21" s="7">
        <f t="shared" si="3"/>
        <v>0</v>
      </c>
      <c r="AP21" s="8">
        <f t="shared" si="8"/>
        <v>0</v>
      </c>
      <c r="AQ21" s="53">
        <f t="shared" si="9"/>
        <v>0</v>
      </c>
      <c r="AR21" s="54">
        <f t="shared" si="10"/>
        <v>0</v>
      </c>
      <c r="AS21" s="54">
        <f t="shared" si="11"/>
        <v>0</v>
      </c>
      <c r="AT21" s="55">
        <f t="shared" si="12"/>
        <v>0</v>
      </c>
      <c r="AU21" s="55">
        <f t="shared" si="13"/>
        <v>0</v>
      </c>
      <c r="AV21" s="55">
        <f t="shared" si="14"/>
        <v>0</v>
      </c>
      <c r="AW21" s="55">
        <f t="shared" si="15"/>
        <v>0</v>
      </c>
      <c r="AX21" s="53">
        <f t="shared" si="16"/>
        <v>0</v>
      </c>
      <c r="AY21" s="56">
        <f t="shared" si="17"/>
        <v>0</v>
      </c>
      <c r="AZ21" s="56">
        <f t="shared" si="18"/>
        <v>0</v>
      </c>
      <c r="BA21" s="56">
        <f t="shared" si="19"/>
        <v>0</v>
      </c>
      <c r="BB21" s="56">
        <f t="shared" si="20"/>
        <v>0</v>
      </c>
      <c r="BC21" s="57" t="str">
        <f t="shared" si="21"/>
        <v/>
      </c>
      <c r="BD21" s="12" t="str">
        <f t="shared" si="22"/>
        <v/>
      </c>
      <c r="BE21">
        <f t="shared" si="23"/>
        <v>1E-4</v>
      </c>
      <c r="BF21">
        <f t="shared" si="24"/>
        <v>2.0000000000000001E-4</v>
      </c>
      <c r="BG21">
        <f t="shared" si="25"/>
        <v>2.9999999999999997E-4</v>
      </c>
      <c r="BH21" s="3">
        <f t="shared" si="26"/>
        <v>3</v>
      </c>
      <c r="BI21" s="3">
        <f t="shared" si="4"/>
        <v>2</v>
      </c>
      <c r="BJ21" s="3">
        <f t="shared" si="4"/>
        <v>1</v>
      </c>
      <c r="BK21">
        <f t="shared" si="27"/>
        <v>3</v>
      </c>
      <c r="BL21">
        <f t="shared" si="28"/>
        <v>2</v>
      </c>
      <c r="BM21">
        <f t="shared" si="29"/>
        <v>1</v>
      </c>
    </row>
    <row r="22" spans="1:65" ht="16.5" hidden="1" customHeight="1">
      <c r="A22" s="14" t="str">
        <f>IF(Seznam!K22="","",Seznam!K22)</f>
        <v/>
      </c>
      <c r="B22" s="14" t="str">
        <f>IF(Seznam!L22="","",Seznam!L22)</f>
        <v>STARÝ Tomáš</v>
      </c>
      <c r="C22" s="38" t="str">
        <f>IF(Seznam!M22="","",Seznam!M22)</f>
        <v>ÚAMK - AMK Škoda</v>
      </c>
      <c r="D22" s="39" t="str">
        <f>IF(Seznam!N22="","",Seznam!N22)</f>
        <v>StČ</v>
      </c>
      <c r="E22" s="13" t="str">
        <f>IF(Tr!N22="","",Tr!N22)</f>
        <v/>
      </c>
      <c r="F22" s="67" t="str">
        <f>IF(Tr!O22="","",Tr!O22)</f>
        <v/>
      </c>
      <c r="G22" s="67" t="str">
        <f>IF(Tr!P22="","",Tr!P22)</f>
        <v/>
      </c>
      <c r="H22" s="67" t="str">
        <f>IF(Tr!Q22="","",Tr!Q22)</f>
        <v/>
      </c>
      <c r="I22" s="1">
        <f>IF('1j'!N22="",0,'1j'!N22)</f>
        <v>0</v>
      </c>
      <c r="J22" s="68">
        <f>IF('1j'!O22="",0,'1j'!O22)</f>
        <v>0</v>
      </c>
      <c r="K22" s="68">
        <f>IF('1j'!P22="",0,'1j'!P22)</f>
        <v>0</v>
      </c>
      <c r="L22" s="68">
        <f>IF('1j'!Q22="",0,'1j'!Q22)</f>
        <v>0</v>
      </c>
      <c r="M22" s="1">
        <f>IF('2j (proA 1j)'!N22="",0,'2j (proA 1j)'!N22)</f>
        <v>0</v>
      </c>
      <c r="N22" s="68">
        <f>IF('2j (proA 1j)'!O22="",0,'2j (proA 1j)'!O22)</f>
        <v>0</v>
      </c>
      <c r="O22" s="68">
        <f>IF('2j (proA 1j)'!P22="",0,'2j (proA 1j)'!P22)</f>
        <v>0</v>
      </c>
      <c r="P22" s="68">
        <f>IF('2j (proA 1j)'!Q22="",0,'2j (proA 1j)'!Q22)</f>
        <v>0</v>
      </c>
      <c r="Q22" s="1">
        <f>IF('3j (proA 2j)'!N22="",0,'3j (proA 2j)'!N22)</f>
        <v>0</v>
      </c>
      <c r="R22" s="68">
        <f>IF('3j (proA 2j)'!O22="",0,'3j (proA 2j)'!O22)</f>
        <v>0</v>
      </c>
      <c r="S22" s="68">
        <f>IF('3j (proA 2j)'!P22="",0,'3j (proA 2j)'!P22)</f>
        <v>0</v>
      </c>
      <c r="T22" s="68">
        <f>IF('3j (proA 2j)'!Q22="",0,'3j (proA 2j)'!Q22)</f>
        <v>0</v>
      </c>
      <c r="U22" s="1" t="str">
        <f t="shared" si="5"/>
        <v/>
      </c>
      <c r="V22" s="65" t="str">
        <f t="shared" si="6"/>
        <v/>
      </c>
      <c r="W22" s="3"/>
      <c r="X22" s="3"/>
      <c r="Y22" s="3"/>
      <c r="Z22" s="52" t="str">
        <f t="shared" si="7"/>
        <v>B</v>
      </c>
      <c r="AA22" s="4">
        <f t="shared" si="0"/>
        <v>0</v>
      </c>
      <c r="AB22" s="4">
        <f t="shared" si="0"/>
        <v>0</v>
      </c>
      <c r="AC22" s="4">
        <f t="shared" si="0"/>
        <v>0</v>
      </c>
      <c r="AD22" s="4">
        <f t="shared" si="0"/>
        <v>0</v>
      </c>
      <c r="AE22" s="5">
        <f t="shared" si="0"/>
        <v>0</v>
      </c>
      <c r="AF22" s="15">
        <f t="shared" si="0"/>
        <v>0</v>
      </c>
      <c r="AG22" s="15">
        <f t="shared" si="0"/>
        <v>0</v>
      </c>
      <c r="AH22" s="15">
        <f t="shared" si="0"/>
        <v>0</v>
      </c>
      <c r="AI22" s="6">
        <f t="shared" si="0"/>
        <v>0</v>
      </c>
      <c r="AJ22" s="15">
        <f t="shared" si="0"/>
        <v>0</v>
      </c>
      <c r="AK22" s="15">
        <f t="shared" si="0"/>
        <v>0</v>
      </c>
      <c r="AL22" s="15">
        <f t="shared" si="0"/>
        <v>0</v>
      </c>
      <c r="AM22" s="7">
        <f t="shared" si="1"/>
        <v>0</v>
      </c>
      <c r="AN22" s="7">
        <f t="shared" si="2"/>
        <v>0</v>
      </c>
      <c r="AO22" s="7">
        <f t="shared" si="3"/>
        <v>0</v>
      </c>
      <c r="AP22" s="8">
        <f t="shared" si="8"/>
        <v>0</v>
      </c>
      <c r="AQ22" s="53">
        <f t="shared" si="9"/>
        <v>0</v>
      </c>
      <c r="AR22" s="54">
        <f t="shared" si="10"/>
        <v>0</v>
      </c>
      <c r="AS22" s="54">
        <f t="shared" si="11"/>
        <v>0</v>
      </c>
      <c r="AT22" s="55">
        <f t="shared" si="12"/>
        <v>0</v>
      </c>
      <c r="AU22" s="55">
        <f t="shared" si="13"/>
        <v>0</v>
      </c>
      <c r="AV22" s="55">
        <f t="shared" si="14"/>
        <v>0</v>
      </c>
      <c r="AW22" s="55">
        <f t="shared" si="15"/>
        <v>0</v>
      </c>
      <c r="AX22" s="53">
        <f t="shared" si="16"/>
        <v>0</v>
      </c>
      <c r="AY22" s="56">
        <f t="shared" si="17"/>
        <v>0</v>
      </c>
      <c r="AZ22" s="56">
        <f t="shared" si="18"/>
        <v>0</v>
      </c>
      <c r="BA22" s="56">
        <f t="shared" si="19"/>
        <v>0</v>
      </c>
      <c r="BB22" s="56">
        <f t="shared" si="20"/>
        <v>0</v>
      </c>
      <c r="BC22" s="57" t="str">
        <f t="shared" si="21"/>
        <v/>
      </c>
      <c r="BD22" s="12" t="str">
        <f t="shared" si="22"/>
        <v/>
      </c>
      <c r="BE22">
        <f t="shared" si="23"/>
        <v>1E-4</v>
      </c>
      <c r="BF22">
        <f t="shared" si="24"/>
        <v>2.0000000000000001E-4</v>
      </c>
      <c r="BG22">
        <f t="shared" si="25"/>
        <v>2.9999999999999997E-4</v>
      </c>
      <c r="BH22" s="3">
        <f t="shared" si="26"/>
        <v>3</v>
      </c>
      <c r="BI22" s="3">
        <f t="shared" si="26"/>
        <v>2</v>
      </c>
      <c r="BJ22" s="3">
        <f t="shared" si="26"/>
        <v>1</v>
      </c>
      <c r="BK22">
        <f t="shared" si="27"/>
        <v>3</v>
      </c>
      <c r="BL22">
        <f t="shared" si="28"/>
        <v>2</v>
      </c>
      <c r="BM22">
        <f t="shared" si="29"/>
        <v>1</v>
      </c>
    </row>
    <row r="23" spans="1:65" ht="16.5" hidden="1" customHeight="1">
      <c r="A23" s="14" t="str">
        <f>IF(Seznam!K23="","",Seznam!K23)</f>
        <v/>
      </c>
      <c r="B23" s="14" t="str">
        <f>IF(Seznam!L23="","",Seznam!L23)</f>
        <v/>
      </c>
      <c r="C23" s="38" t="str">
        <f>IF(Seznam!M23="","",Seznam!M23)</f>
        <v/>
      </c>
      <c r="D23" s="39" t="str">
        <f>IF(Seznam!N23="","",Seznam!N23)</f>
        <v/>
      </c>
      <c r="E23" s="13" t="str">
        <f>IF(Tr!N23="","",Tr!N23)</f>
        <v/>
      </c>
      <c r="F23" s="67" t="str">
        <f>IF(Tr!O23="","",Tr!O23)</f>
        <v/>
      </c>
      <c r="G23" s="67" t="str">
        <f>IF(Tr!P23="","",Tr!P23)</f>
        <v/>
      </c>
      <c r="H23" s="67" t="str">
        <f>IF(Tr!Q23="","",Tr!Q23)</f>
        <v/>
      </c>
      <c r="I23" s="1">
        <f>IF('1j'!N23="",0,'1j'!N23)</f>
        <v>0</v>
      </c>
      <c r="J23" s="68">
        <f>IF('1j'!O23="",0,'1j'!O23)</f>
        <v>0</v>
      </c>
      <c r="K23" s="68">
        <f>IF('1j'!P23="",0,'1j'!P23)</f>
        <v>0</v>
      </c>
      <c r="L23" s="68">
        <f>IF('1j'!Q23="",0,'1j'!Q23)</f>
        <v>0</v>
      </c>
      <c r="M23" s="1">
        <f>IF('2j (proA 1j)'!N23="",0,'2j (proA 1j)'!N23)</f>
        <v>0</v>
      </c>
      <c r="N23" s="68">
        <f>IF('2j (proA 1j)'!O23="",0,'2j (proA 1j)'!O23)</f>
        <v>0</v>
      </c>
      <c r="O23" s="68">
        <f>IF('2j (proA 1j)'!P23="",0,'2j (proA 1j)'!P23)</f>
        <v>0</v>
      </c>
      <c r="P23" s="68">
        <f>IF('2j (proA 1j)'!Q23="",0,'2j (proA 1j)'!Q23)</f>
        <v>0</v>
      </c>
      <c r="Q23" s="1">
        <f>IF('3j (proA 2j)'!N23="",0,'3j (proA 2j)'!N23)</f>
        <v>0</v>
      </c>
      <c r="R23" s="68">
        <f>IF('3j (proA 2j)'!O23="",0,'3j (proA 2j)'!O23)</f>
        <v>0</v>
      </c>
      <c r="S23" s="68">
        <f>IF('3j (proA 2j)'!P23="",0,'3j (proA 2j)'!P23)</f>
        <v>0</v>
      </c>
      <c r="T23" s="68">
        <f>IF('3j (proA 2j)'!Q23="",0,'3j (proA 2j)'!Q23)</f>
        <v>0</v>
      </c>
      <c r="U23" s="1" t="str">
        <f t="shared" si="5"/>
        <v/>
      </c>
      <c r="V23" s="65" t="str">
        <f t="shared" si="6"/>
        <v/>
      </c>
      <c r="W23" s="3"/>
      <c r="X23" s="3"/>
      <c r="Y23" s="3"/>
      <c r="Z23" s="52" t="str">
        <f t="shared" si="7"/>
        <v>B</v>
      </c>
      <c r="AA23" s="4">
        <f t="shared" si="0"/>
        <v>0</v>
      </c>
      <c r="AB23" s="4">
        <f t="shared" si="0"/>
        <v>0</v>
      </c>
      <c r="AC23" s="4">
        <f t="shared" si="0"/>
        <v>0</v>
      </c>
      <c r="AD23" s="4">
        <f t="shared" si="0"/>
        <v>0</v>
      </c>
      <c r="AE23" s="5">
        <f t="shared" si="0"/>
        <v>0</v>
      </c>
      <c r="AF23" s="15">
        <f t="shared" si="0"/>
        <v>0</v>
      </c>
      <c r="AG23" s="15">
        <f t="shared" si="0"/>
        <v>0</v>
      </c>
      <c r="AH23" s="15">
        <f t="shared" si="0"/>
        <v>0</v>
      </c>
      <c r="AI23" s="6">
        <f t="shared" si="0"/>
        <v>0</v>
      </c>
      <c r="AJ23" s="15">
        <f t="shared" si="0"/>
        <v>0</v>
      </c>
      <c r="AK23" s="15">
        <f t="shared" si="0"/>
        <v>0</v>
      </c>
      <c r="AL23" s="15">
        <f t="shared" si="0"/>
        <v>0</v>
      </c>
      <c r="AM23" s="7">
        <f t="shared" si="1"/>
        <v>0</v>
      </c>
      <c r="AN23" s="7">
        <f t="shared" si="2"/>
        <v>0</v>
      </c>
      <c r="AO23" s="7">
        <f t="shared" si="3"/>
        <v>0</v>
      </c>
      <c r="AP23" s="8">
        <f t="shared" si="8"/>
        <v>0</v>
      </c>
      <c r="AQ23" s="53">
        <f t="shared" si="9"/>
        <v>0</v>
      </c>
      <c r="AR23" s="54">
        <f t="shared" si="10"/>
        <v>0</v>
      </c>
      <c r="AS23" s="54">
        <f t="shared" si="11"/>
        <v>0</v>
      </c>
      <c r="AT23" s="55">
        <f t="shared" si="12"/>
        <v>0</v>
      </c>
      <c r="AU23" s="55">
        <f t="shared" si="13"/>
        <v>0</v>
      </c>
      <c r="AV23" s="55">
        <f t="shared" si="14"/>
        <v>0</v>
      </c>
      <c r="AW23" s="55">
        <f t="shared" si="15"/>
        <v>0</v>
      </c>
      <c r="AX23" s="53">
        <f t="shared" si="16"/>
        <v>0</v>
      </c>
      <c r="AY23" s="56">
        <f t="shared" si="17"/>
        <v>0</v>
      </c>
      <c r="AZ23" s="56">
        <f t="shared" si="18"/>
        <v>0</v>
      </c>
      <c r="BA23" s="56">
        <f t="shared" si="19"/>
        <v>0</v>
      </c>
      <c r="BB23" s="56">
        <f t="shared" si="20"/>
        <v>0</v>
      </c>
      <c r="BC23" s="57" t="str">
        <f t="shared" si="21"/>
        <v/>
      </c>
      <c r="BD23" s="12" t="str">
        <f t="shared" si="22"/>
        <v/>
      </c>
      <c r="BE23">
        <f t="shared" si="23"/>
        <v>1E-4</v>
      </c>
      <c r="BF23">
        <f t="shared" si="24"/>
        <v>2.0000000000000001E-4</v>
      </c>
      <c r="BG23">
        <f t="shared" si="25"/>
        <v>2.9999999999999997E-4</v>
      </c>
      <c r="BH23" s="3">
        <f t="shared" si="26"/>
        <v>3</v>
      </c>
      <c r="BI23" s="3">
        <f t="shared" si="26"/>
        <v>2</v>
      </c>
      <c r="BJ23" s="3">
        <f t="shared" si="26"/>
        <v>1</v>
      </c>
      <c r="BK23">
        <f t="shared" si="27"/>
        <v>3</v>
      </c>
      <c r="BL23">
        <f t="shared" si="28"/>
        <v>2</v>
      </c>
      <c r="BM23">
        <f t="shared" si="29"/>
        <v>1</v>
      </c>
    </row>
    <row r="24" spans="1:65" ht="16.5" hidden="1" customHeight="1">
      <c r="A24" s="14" t="str">
        <f>IF(Seznam!K24="","",Seznam!K24)</f>
        <v/>
      </c>
      <c r="B24" s="14" t="str">
        <f>IF(Seznam!L24="","",Seznam!L24)</f>
        <v/>
      </c>
      <c r="C24" s="38" t="str">
        <f>IF(Seznam!M24="","",Seznam!M24)</f>
        <v/>
      </c>
      <c r="D24" s="39" t="str">
        <f>IF(Seznam!N24="","",Seznam!N24)</f>
        <v/>
      </c>
      <c r="E24" s="13" t="str">
        <f>IF(Tr!N24="","",Tr!N24)</f>
        <v/>
      </c>
      <c r="F24" s="67" t="str">
        <f>IF(Tr!O24="","",Tr!O24)</f>
        <v/>
      </c>
      <c r="G24" s="67" t="str">
        <f>IF(Tr!P24="","",Tr!P24)</f>
        <v/>
      </c>
      <c r="H24" s="67" t="str">
        <f>IF(Tr!Q24="","",Tr!Q24)</f>
        <v/>
      </c>
      <c r="I24" s="1">
        <f>IF('1j'!N24="",0,'1j'!N24)</f>
        <v>0</v>
      </c>
      <c r="J24" s="68">
        <f>IF('1j'!O24="",0,'1j'!O24)</f>
        <v>0</v>
      </c>
      <c r="K24" s="68">
        <f>IF('1j'!P24="",0,'1j'!P24)</f>
        <v>0</v>
      </c>
      <c r="L24" s="68">
        <f>IF('1j'!Q24="",0,'1j'!Q24)</f>
        <v>0</v>
      </c>
      <c r="M24" s="1">
        <f>IF('2j (proA 1j)'!N24="",0,'2j (proA 1j)'!N24)</f>
        <v>0</v>
      </c>
      <c r="N24" s="68">
        <f>IF('2j (proA 1j)'!O24="",0,'2j (proA 1j)'!O24)</f>
        <v>0</v>
      </c>
      <c r="O24" s="68">
        <f>IF('2j (proA 1j)'!P24="",0,'2j (proA 1j)'!P24)</f>
        <v>0</v>
      </c>
      <c r="P24" s="68">
        <f>IF('2j (proA 1j)'!Q24="",0,'2j (proA 1j)'!Q24)</f>
        <v>0</v>
      </c>
      <c r="Q24" s="1">
        <f>IF('3j (proA 2j)'!N24="",0,'3j (proA 2j)'!N24)</f>
        <v>0</v>
      </c>
      <c r="R24" s="68">
        <f>IF('3j (proA 2j)'!O24="",0,'3j (proA 2j)'!O24)</f>
        <v>0</v>
      </c>
      <c r="S24" s="68">
        <f>IF('3j (proA 2j)'!P24="",0,'3j (proA 2j)'!P24)</f>
        <v>0</v>
      </c>
      <c r="T24" s="68">
        <f>IF('3j (proA 2j)'!Q24="",0,'3j (proA 2j)'!Q24)</f>
        <v>0</v>
      </c>
      <c r="U24" s="1" t="str">
        <f t="shared" si="5"/>
        <v/>
      </c>
      <c r="V24" s="65" t="str">
        <f t="shared" si="6"/>
        <v/>
      </c>
      <c r="W24" s="3"/>
      <c r="X24" s="3"/>
      <c r="Y24" s="3"/>
      <c r="Z24" s="52" t="str">
        <f t="shared" si="7"/>
        <v>B</v>
      </c>
      <c r="AA24" s="4">
        <f t="shared" si="0"/>
        <v>0</v>
      </c>
      <c r="AB24" s="4">
        <f t="shared" si="0"/>
        <v>0</v>
      </c>
      <c r="AC24" s="4">
        <f t="shared" si="0"/>
        <v>0</v>
      </c>
      <c r="AD24" s="4">
        <f t="shared" si="0"/>
        <v>0</v>
      </c>
      <c r="AE24" s="5">
        <f t="shared" si="0"/>
        <v>0</v>
      </c>
      <c r="AF24" s="15">
        <f t="shared" si="0"/>
        <v>0</v>
      </c>
      <c r="AG24" s="15">
        <f t="shared" si="0"/>
        <v>0</v>
      </c>
      <c r="AH24" s="15">
        <f t="shared" si="0"/>
        <v>0</v>
      </c>
      <c r="AI24" s="6">
        <f t="shared" si="0"/>
        <v>0</v>
      </c>
      <c r="AJ24" s="15">
        <f t="shared" si="0"/>
        <v>0</v>
      </c>
      <c r="AK24" s="15">
        <f t="shared" si="0"/>
        <v>0</v>
      </c>
      <c r="AL24" s="15">
        <f t="shared" si="0"/>
        <v>0</v>
      </c>
      <c r="AM24" s="7">
        <f t="shared" si="1"/>
        <v>0</v>
      </c>
      <c r="AN24" s="7">
        <f t="shared" si="2"/>
        <v>0</v>
      </c>
      <c r="AO24" s="7">
        <f t="shared" si="3"/>
        <v>0</v>
      </c>
      <c r="AP24" s="8">
        <f t="shared" si="8"/>
        <v>0</v>
      </c>
      <c r="AQ24" s="53">
        <f t="shared" si="9"/>
        <v>0</v>
      </c>
      <c r="AR24" s="54">
        <f t="shared" si="10"/>
        <v>0</v>
      </c>
      <c r="AS24" s="54">
        <f t="shared" si="11"/>
        <v>0</v>
      </c>
      <c r="AT24" s="55">
        <f t="shared" si="12"/>
        <v>0</v>
      </c>
      <c r="AU24" s="55">
        <f t="shared" si="13"/>
        <v>0</v>
      </c>
      <c r="AV24" s="55">
        <f t="shared" si="14"/>
        <v>0</v>
      </c>
      <c r="AW24" s="55">
        <f t="shared" si="15"/>
        <v>0</v>
      </c>
      <c r="AX24" s="53">
        <f t="shared" si="16"/>
        <v>0</v>
      </c>
      <c r="AY24" s="56">
        <f t="shared" si="17"/>
        <v>0</v>
      </c>
      <c r="AZ24" s="56">
        <f t="shared" si="18"/>
        <v>0</v>
      </c>
      <c r="BA24" s="56">
        <f t="shared" si="19"/>
        <v>0</v>
      </c>
      <c r="BB24" s="56">
        <f t="shared" si="20"/>
        <v>0</v>
      </c>
      <c r="BC24" s="57" t="str">
        <f t="shared" si="21"/>
        <v/>
      </c>
      <c r="BD24" s="12" t="str">
        <f t="shared" si="22"/>
        <v/>
      </c>
      <c r="BE24">
        <f t="shared" si="23"/>
        <v>1E-4</v>
      </c>
      <c r="BF24">
        <f t="shared" si="24"/>
        <v>2.0000000000000001E-4</v>
      </c>
      <c r="BG24">
        <f t="shared" si="25"/>
        <v>2.9999999999999997E-4</v>
      </c>
      <c r="BH24" s="3">
        <f t="shared" si="26"/>
        <v>3</v>
      </c>
      <c r="BI24" s="3">
        <f t="shared" si="26"/>
        <v>2</v>
      </c>
      <c r="BJ24" s="3">
        <f t="shared" si="26"/>
        <v>1</v>
      </c>
      <c r="BK24">
        <f t="shared" si="27"/>
        <v>3</v>
      </c>
      <c r="BL24">
        <f t="shared" si="28"/>
        <v>2</v>
      </c>
      <c r="BM24">
        <f t="shared" si="29"/>
        <v>1</v>
      </c>
    </row>
    <row r="25" spans="1:65" ht="16.5" hidden="1" customHeight="1">
      <c r="A25" s="14" t="str">
        <f>IF(Seznam!K25="","",Seznam!K25)</f>
        <v/>
      </c>
      <c r="B25" s="14" t="str">
        <f>IF(Seznam!L25="","",Seznam!L25)</f>
        <v/>
      </c>
      <c r="C25" s="38" t="str">
        <f>IF(Seznam!M25="","",Seznam!M25)</f>
        <v/>
      </c>
      <c r="D25" s="39" t="str">
        <f>IF(Seznam!N25="","",Seznam!N25)</f>
        <v/>
      </c>
      <c r="E25" s="13" t="str">
        <f>IF(Tr!N25="","",Tr!N25)</f>
        <v/>
      </c>
      <c r="F25" s="67" t="str">
        <f>IF(Tr!O25="","",Tr!O25)</f>
        <v/>
      </c>
      <c r="G25" s="67" t="str">
        <f>IF(Tr!P25="","",Tr!P25)</f>
        <v/>
      </c>
      <c r="H25" s="67" t="str">
        <f>IF(Tr!Q25="","",Tr!Q25)</f>
        <v/>
      </c>
      <c r="I25" s="1">
        <f>IF('1j'!N25="",0,'1j'!N25)</f>
        <v>0</v>
      </c>
      <c r="J25" s="68">
        <f>IF('1j'!O25="",0,'1j'!O25)</f>
        <v>0</v>
      </c>
      <c r="K25" s="68">
        <f>IF('1j'!P25="",0,'1j'!P25)</f>
        <v>0</v>
      </c>
      <c r="L25" s="68">
        <f>IF('1j'!Q25="",0,'1j'!Q25)</f>
        <v>0</v>
      </c>
      <c r="M25" s="1">
        <f>IF('2j (proA 1j)'!N25="",0,'2j (proA 1j)'!N25)</f>
        <v>0</v>
      </c>
      <c r="N25" s="68">
        <f>IF('2j (proA 1j)'!O25="",0,'2j (proA 1j)'!O25)</f>
        <v>0</v>
      </c>
      <c r="O25" s="68">
        <f>IF('2j (proA 1j)'!P25="",0,'2j (proA 1j)'!P25)</f>
        <v>0</v>
      </c>
      <c r="P25" s="68">
        <f>IF('2j (proA 1j)'!Q25="",0,'2j (proA 1j)'!Q25)</f>
        <v>0</v>
      </c>
      <c r="Q25" s="1">
        <f>IF('3j (proA 2j)'!N25="",0,'3j (proA 2j)'!N25)</f>
        <v>0</v>
      </c>
      <c r="R25" s="68">
        <f>IF('3j (proA 2j)'!O25="",0,'3j (proA 2j)'!O25)</f>
        <v>0</v>
      </c>
      <c r="S25" s="68">
        <f>IF('3j (proA 2j)'!P25="",0,'3j (proA 2j)'!P25)</f>
        <v>0</v>
      </c>
      <c r="T25" s="68">
        <f>IF('3j (proA 2j)'!Q25="",0,'3j (proA 2j)'!Q25)</f>
        <v>0</v>
      </c>
      <c r="U25" s="1" t="str">
        <f t="shared" si="5"/>
        <v/>
      </c>
      <c r="V25" s="65" t="str">
        <f t="shared" si="6"/>
        <v/>
      </c>
      <c r="W25" s="3"/>
      <c r="X25" s="3"/>
      <c r="Y25" s="3"/>
      <c r="Z25" s="52" t="str">
        <f t="shared" si="7"/>
        <v>B</v>
      </c>
      <c r="AA25" s="4">
        <f t="shared" si="0"/>
        <v>0</v>
      </c>
      <c r="AB25" s="4">
        <f t="shared" si="0"/>
        <v>0</v>
      </c>
      <c r="AC25" s="4">
        <f t="shared" si="0"/>
        <v>0</v>
      </c>
      <c r="AD25" s="4">
        <f t="shared" si="0"/>
        <v>0</v>
      </c>
      <c r="AE25" s="5">
        <f t="shared" si="0"/>
        <v>0</v>
      </c>
      <c r="AF25" s="15">
        <f t="shared" si="0"/>
        <v>0</v>
      </c>
      <c r="AG25" s="15">
        <f t="shared" si="0"/>
        <v>0</v>
      </c>
      <c r="AH25" s="15">
        <f t="shared" si="0"/>
        <v>0</v>
      </c>
      <c r="AI25" s="6">
        <f t="shared" si="0"/>
        <v>0</v>
      </c>
      <c r="AJ25" s="15">
        <f t="shared" si="0"/>
        <v>0</v>
      </c>
      <c r="AK25" s="15">
        <f t="shared" si="0"/>
        <v>0</v>
      </c>
      <c r="AL25" s="15">
        <f t="shared" si="0"/>
        <v>0</v>
      </c>
      <c r="AM25" s="7">
        <f t="shared" si="1"/>
        <v>0</v>
      </c>
      <c r="AN25" s="7">
        <f t="shared" si="2"/>
        <v>0</v>
      </c>
      <c r="AO25" s="7">
        <f t="shared" si="3"/>
        <v>0</v>
      </c>
      <c r="AP25" s="8">
        <f t="shared" si="8"/>
        <v>0</v>
      </c>
      <c r="AQ25" s="53">
        <f t="shared" si="9"/>
        <v>0</v>
      </c>
      <c r="AR25" s="54">
        <f t="shared" si="10"/>
        <v>0</v>
      </c>
      <c r="AS25" s="54">
        <f t="shared" si="11"/>
        <v>0</v>
      </c>
      <c r="AT25" s="55">
        <f t="shared" si="12"/>
        <v>0</v>
      </c>
      <c r="AU25" s="55">
        <f t="shared" si="13"/>
        <v>0</v>
      </c>
      <c r="AV25" s="55">
        <f t="shared" si="14"/>
        <v>0</v>
      </c>
      <c r="AW25" s="55">
        <f t="shared" si="15"/>
        <v>0</v>
      </c>
      <c r="AX25" s="53">
        <f t="shared" si="16"/>
        <v>0</v>
      </c>
      <c r="AY25" s="56">
        <f t="shared" si="17"/>
        <v>0</v>
      </c>
      <c r="AZ25" s="56">
        <f t="shared" si="18"/>
        <v>0</v>
      </c>
      <c r="BA25" s="56">
        <f t="shared" si="19"/>
        <v>0</v>
      </c>
      <c r="BB25" s="56">
        <f t="shared" si="20"/>
        <v>0</v>
      </c>
      <c r="BC25" s="57" t="str">
        <f t="shared" si="21"/>
        <v/>
      </c>
      <c r="BD25" s="12" t="str">
        <f t="shared" si="22"/>
        <v/>
      </c>
      <c r="BE25">
        <f t="shared" si="23"/>
        <v>1E-4</v>
      </c>
      <c r="BF25">
        <f t="shared" si="24"/>
        <v>2.0000000000000001E-4</v>
      </c>
      <c r="BG25">
        <f t="shared" si="25"/>
        <v>2.9999999999999997E-4</v>
      </c>
      <c r="BH25" s="3">
        <f t="shared" si="26"/>
        <v>3</v>
      </c>
      <c r="BI25" s="3">
        <f t="shared" si="26"/>
        <v>2</v>
      </c>
      <c r="BJ25" s="3">
        <f t="shared" si="26"/>
        <v>1</v>
      </c>
      <c r="BK25">
        <f t="shared" si="27"/>
        <v>3</v>
      </c>
      <c r="BL25">
        <f t="shared" si="28"/>
        <v>2</v>
      </c>
      <c r="BM25">
        <f t="shared" si="29"/>
        <v>1</v>
      </c>
    </row>
    <row r="26" spans="1:65" ht="16.5" hidden="1" customHeight="1">
      <c r="A26" s="14" t="str">
        <f>IF(Seznam!K26="","",Seznam!K26)</f>
        <v/>
      </c>
      <c r="B26" s="14" t="str">
        <f>IF(Seznam!L26="","",Seznam!L26)</f>
        <v/>
      </c>
      <c r="C26" s="38" t="str">
        <f>IF(Seznam!M26="","",Seznam!M26)</f>
        <v/>
      </c>
      <c r="D26" s="39" t="str">
        <f>IF(Seznam!N26="","",Seznam!N26)</f>
        <v/>
      </c>
      <c r="E26" s="13" t="str">
        <f>IF(Tr!N26="","",Tr!N26)</f>
        <v/>
      </c>
      <c r="F26" s="67" t="str">
        <f>IF(Tr!O26="","",Tr!O26)</f>
        <v/>
      </c>
      <c r="G26" s="67" t="str">
        <f>IF(Tr!P26="","",Tr!P26)</f>
        <v/>
      </c>
      <c r="H26" s="67" t="str">
        <f>IF(Tr!Q26="","",Tr!Q26)</f>
        <v/>
      </c>
      <c r="I26" s="1">
        <f>IF('1j'!N26="",0,'1j'!N26)</f>
        <v>0</v>
      </c>
      <c r="J26" s="68">
        <f>IF('1j'!O26="",0,'1j'!O26)</f>
        <v>0</v>
      </c>
      <c r="K26" s="68">
        <f>IF('1j'!P26="",0,'1j'!P26)</f>
        <v>0</v>
      </c>
      <c r="L26" s="68">
        <f>IF('1j'!Q26="",0,'1j'!Q26)</f>
        <v>0</v>
      </c>
      <c r="M26" s="1">
        <f>IF('2j (proA 1j)'!N26="",0,'2j (proA 1j)'!N26)</f>
        <v>0</v>
      </c>
      <c r="N26" s="68">
        <f>IF('2j (proA 1j)'!O26="",0,'2j (proA 1j)'!O26)</f>
        <v>0</v>
      </c>
      <c r="O26" s="68">
        <f>IF('2j (proA 1j)'!P26="",0,'2j (proA 1j)'!P26)</f>
        <v>0</v>
      </c>
      <c r="P26" s="68">
        <f>IF('2j (proA 1j)'!Q26="",0,'2j (proA 1j)'!Q26)</f>
        <v>0</v>
      </c>
      <c r="Q26" s="1">
        <f>IF('3j (proA 2j)'!N26="",0,'3j (proA 2j)'!N26)</f>
        <v>0</v>
      </c>
      <c r="R26" s="68">
        <f>IF('3j (proA 2j)'!O26="",0,'3j (proA 2j)'!O26)</f>
        <v>0</v>
      </c>
      <c r="S26" s="68">
        <f>IF('3j (proA 2j)'!P26="",0,'3j (proA 2j)'!P26)</f>
        <v>0</v>
      </c>
      <c r="T26" s="68">
        <f>IF('3j (proA 2j)'!Q26="",0,'3j (proA 2j)'!Q26)</f>
        <v>0</v>
      </c>
      <c r="U26" s="1" t="str">
        <f t="shared" si="5"/>
        <v/>
      </c>
      <c r="V26" s="65" t="str">
        <f t="shared" si="6"/>
        <v/>
      </c>
      <c r="W26" s="3"/>
      <c r="X26" s="3"/>
      <c r="Y26" s="3"/>
      <c r="Z26" s="52" t="str">
        <f t="shared" si="7"/>
        <v>B</v>
      </c>
      <c r="AA26" s="4">
        <f t="shared" si="0"/>
        <v>0</v>
      </c>
      <c r="AB26" s="4">
        <f t="shared" si="0"/>
        <v>0</v>
      </c>
      <c r="AC26" s="4">
        <f t="shared" si="0"/>
        <v>0</v>
      </c>
      <c r="AD26" s="4">
        <f t="shared" si="0"/>
        <v>0</v>
      </c>
      <c r="AE26" s="5">
        <f t="shared" si="0"/>
        <v>0</v>
      </c>
      <c r="AF26" s="15">
        <f t="shared" si="0"/>
        <v>0</v>
      </c>
      <c r="AG26" s="15">
        <f t="shared" si="0"/>
        <v>0</v>
      </c>
      <c r="AH26" s="15">
        <f t="shared" si="0"/>
        <v>0</v>
      </c>
      <c r="AI26" s="6">
        <f t="shared" si="0"/>
        <v>0</v>
      </c>
      <c r="AJ26" s="15">
        <f t="shared" si="0"/>
        <v>0</v>
      </c>
      <c r="AK26" s="15">
        <f t="shared" si="0"/>
        <v>0</v>
      </c>
      <c r="AL26" s="15">
        <f t="shared" si="0"/>
        <v>0</v>
      </c>
      <c r="AM26" s="7">
        <f t="shared" si="1"/>
        <v>0</v>
      </c>
      <c r="AN26" s="7">
        <f t="shared" si="2"/>
        <v>0</v>
      </c>
      <c r="AO26" s="7">
        <f t="shared" si="3"/>
        <v>0</v>
      </c>
      <c r="AP26" s="8">
        <f t="shared" si="8"/>
        <v>0</v>
      </c>
      <c r="AQ26" s="53">
        <f t="shared" si="9"/>
        <v>0</v>
      </c>
      <c r="AR26" s="54">
        <f t="shared" si="10"/>
        <v>0</v>
      </c>
      <c r="AS26" s="54">
        <f t="shared" si="11"/>
        <v>0</v>
      </c>
      <c r="AT26" s="55">
        <f t="shared" si="12"/>
        <v>0</v>
      </c>
      <c r="AU26" s="55">
        <f t="shared" si="13"/>
        <v>0</v>
      </c>
      <c r="AV26" s="55">
        <f t="shared" si="14"/>
        <v>0</v>
      </c>
      <c r="AW26" s="55">
        <f t="shared" si="15"/>
        <v>0</v>
      </c>
      <c r="AX26" s="53">
        <f t="shared" si="16"/>
        <v>0</v>
      </c>
      <c r="AY26" s="56">
        <f t="shared" si="17"/>
        <v>0</v>
      </c>
      <c r="AZ26" s="56">
        <f t="shared" si="18"/>
        <v>0</v>
      </c>
      <c r="BA26" s="56">
        <f t="shared" si="19"/>
        <v>0</v>
      </c>
      <c r="BB26" s="56">
        <f t="shared" si="20"/>
        <v>0</v>
      </c>
      <c r="BC26" s="57" t="str">
        <f t="shared" si="21"/>
        <v/>
      </c>
      <c r="BD26" s="12" t="str">
        <f t="shared" si="22"/>
        <v/>
      </c>
      <c r="BE26">
        <f t="shared" si="23"/>
        <v>1E-4</v>
      </c>
      <c r="BF26">
        <f t="shared" si="24"/>
        <v>2.0000000000000001E-4</v>
      </c>
      <c r="BG26">
        <f t="shared" si="25"/>
        <v>2.9999999999999997E-4</v>
      </c>
      <c r="BH26" s="3">
        <f t="shared" si="26"/>
        <v>3</v>
      </c>
      <c r="BI26" s="3">
        <f t="shared" si="26"/>
        <v>2</v>
      </c>
      <c r="BJ26" s="3">
        <f t="shared" si="26"/>
        <v>1</v>
      </c>
      <c r="BK26">
        <f t="shared" si="27"/>
        <v>3</v>
      </c>
      <c r="BL26">
        <f t="shared" si="28"/>
        <v>2</v>
      </c>
      <c r="BM26">
        <f t="shared" si="29"/>
        <v>1</v>
      </c>
    </row>
    <row r="27" spans="1:65" ht="16.5" hidden="1" customHeight="1">
      <c r="A27" s="14" t="str">
        <f>IF(Seznam!K27="","",Seznam!K27)</f>
        <v/>
      </c>
      <c r="B27" s="14" t="str">
        <f>IF(Seznam!L27="","",Seznam!L27)</f>
        <v/>
      </c>
      <c r="C27" s="38" t="str">
        <f>IF(Seznam!M27="","",Seznam!M27)</f>
        <v/>
      </c>
      <c r="D27" s="39" t="str">
        <f>IF(Seznam!N27="","",Seznam!N27)</f>
        <v/>
      </c>
      <c r="E27" s="13" t="str">
        <f>IF(Tr!N27="","",Tr!N27)</f>
        <v/>
      </c>
      <c r="F27" s="67" t="str">
        <f>IF(Tr!O27="","",Tr!O27)</f>
        <v/>
      </c>
      <c r="G27" s="67" t="str">
        <f>IF(Tr!P27="","",Tr!P27)</f>
        <v/>
      </c>
      <c r="H27" s="67" t="str">
        <f>IF(Tr!Q27="","",Tr!Q27)</f>
        <v/>
      </c>
      <c r="I27" s="1">
        <f>IF('1j'!N27="",0,'1j'!N27)</f>
        <v>0</v>
      </c>
      <c r="J27" s="68">
        <f>IF('1j'!O27="",0,'1j'!O27)</f>
        <v>0</v>
      </c>
      <c r="K27" s="68">
        <f>IF('1j'!P27="",0,'1j'!P27)</f>
        <v>0</v>
      </c>
      <c r="L27" s="68">
        <f>IF('1j'!Q27="",0,'1j'!Q27)</f>
        <v>0</v>
      </c>
      <c r="M27" s="1">
        <f>IF('2j (proA 1j)'!N27="",0,'2j (proA 1j)'!N27)</f>
        <v>0</v>
      </c>
      <c r="N27" s="68">
        <f>IF('2j (proA 1j)'!O27="",0,'2j (proA 1j)'!O27)</f>
        <v>0</v>
      </c>
      <c r="O27" s="68">
        <f>IF('2j (proA 1j)'!P27="",0,'2j (proA 1j)'!P27)</f>
        <v>0</v>
      </c>
      <c r="P27" s="68">
        <f>IF('2j (proA 1j)'!Q27="",0,'2j (proA 1j)'!Q27)</f>
        <v>0</v>
      </c>
      <c r="Q27" s="1">
        <f>IF('3j (proA 2j)'!N27="",0,'3j (proA 2j)'!N27)</f>
        <v>0</v>
      </c>
      <c r="R27" s="68">
        <f>IF('3j (proA 2j)'!O27="",0,'3j (proA 2j)'!O27)</f>
        <v>0</v>
      </c>
      <c r="S27" s="68">
        <f>IF('3j (proA 2j)'!P27="",0,'3j (proA 2j)'!P27)</f>
        <v>0</v>
      </c>
      <c r="T27" s="68">
        <f>IF('3j (proA 2j)'!Q27="",0,'3j (proA 2j)'!Q27)</f>
        <v>0</v>
      </c>
      <c r="U27" s="1" t="str">
        <f t="shared" si="5"/>
        <v/>
      </c>
      <c r="V27" s="65" t="str">
        <f t="shared" si="6"/>
        <v/>
      </c>
      <c r="W27" s="3"/>
      <c r="X27" s="3"/>
      <c r="Y27" s="3"/>
      <c r="Z27" s="52" t="str">
        <f t="shared" si="7"/>
        <v>B</v>
      </c>
      <c r="AA27" s="4">
        <f t="shared" si="0"/>
        <v>0</v>
      </c>
      <c r="AB27" s="4">
        <f t="shared" si="0"/>
        <v>0</v>
      </c>
      <c r="AC27" s="4">
        <f t="shared" si="0"/>
        <v>0</v>
      </c>
      <c r="AD27" s="4">
        <f t="shared" ref="AD27:AL30" si="30">IF(L27="D",1000,L27)</f>
        <v>0</v>
      </c>
      <c r="AE27" s="5">
        <f t="shared" si="30"/>
        <v>0</v>
      </c>
      <c r="AF27" s="15">
        <f t="shared" si="30"/>
        <v>0</v>
      </c>
      <c r="AG27" s="15">
        <f t="shared" si="30"/>
        <v>0</v>
      </c>
      <c r="AH27" s="15">
        <f t="shared" si="30"/>
        <v>0</v>
      </c>
      <c r="AI27" s="6">
        <f t="shared" si="30"/>
        <v>0</v>
      </c>
      <c r="AJ27" s="15">
        <f t="shared" si="30"/>
        <v>0</v>
      </c>
      <c r="AK27" s="15">
        <f t="shared" si="30"/>
        <v>0</v>
      </c>
      <c r="AL27" s="15">
        <f t="shared" si="30"/>
        <v>0</v>
      </c>
      <c r="AM27" s="7">
        <f t="shared" si="1"/>
        <v>0</v>
      </c>
      <c r="AN27" s="7">
        <f t="shared" si="2"/>
        <v>0</v>
      </c>
      <c r="AO27" s="7">
        <f t="shared" si="3"/>
        <v>0</v>
      </c>
      <c r="AP27" s="8">
        <f t="shared" si="8"/>
        <v>0</v>
      </c>
      <c r="AQ27" s="53">
        <f t="shared" si="9"/>
        <v>0</v>
      </c>
      <c r="AR27" s="54">
        <f t="shared" si="10"/>
        <v>0</v>
      </c>
      <c r="AS27" s="54">
        <f t="shared" si="11"/>
        <v>0</v>
      </c>
      <c r="AT27" s="55">
        <f t="shared" si="12"/>
        <v>0</v>
      </c>
      <c r="AU27" s="55">
        <f t="shared" si="13"/>
        <v>0</v>
      </c>
      <c r="AV27" s="55">
        <f t="shared" si="14"/>
        <v>0</v>
      </c>
      <c r="AW27" s="55">
        <f t="shared" si="15"/>
        <v>0</v>
      </c>
      <c r="AX27" s="53">
        <f t="shared" si="16"/>
        <v>0</v>
      </c>
      <c r="AY27" s="56">
        <f t="shared" si="17"/>
        <v>0</v>
      </c>
      <c r="AZ27" s="56">
        <f t="shared" si="18"/>
        <v>0</v>
      </c>
      <c r="BA27" s="56">
        <f t="shared" si="19"/>
        <v>0</v>
      </c>
      <c r="BB27" s="56">
        <f t="shared" si="20"/>
        <v>0</v>
      </c>
      <c r="BC27" s="57" t="str">
        <f t="shared" si="21"/>
        <v/>
      </c>
      <c r="BD27" s="12" t="str">
        <f t="shared" si="22"/>
        <v/>
      </c>
      <c r="BE27">
        <f t="shared" si="23"/>
        <v>1E-4</v>
      </c>
      <c r="BF27">
        <f t="shared" si="24"/>
        <v>2.0000000000000001E-4</v>
      </c>
      <c r="BG27">
        <f t="shared" si="25"/>
        <v>2.9999999999999997E-4</v>
      </c>
      <c r="BH27" s="3">
        <f t="shared" si="26"/>
        <v>3</v>
      </c>
      <c r="BI27" s="3">
        <f t="shared" si="26"/>
        <v>2</v>
      </c>
      <c r="BJ27" s="3">
        <f t="shared" si="26"/>
        <v>1</v>
      </c>
      <c r="BK27">
        <f t="shared" si="27"/>
        <v>3</v>
      </c>
      <c r="BL27">
        <f t="shared" si="28"/>
        <v>2</v>
      </c>
      <c r="BM27">
        <f t="shared" si="29"/>
        <v>1</v>
      </c>
    </row>
    <row r="28" spans="1:65" ht="16.5" hidden="1" customHeight="1">
      <c r="A28" s="14" t="str">
        <f>IF(Seznam!K28="","",Seznam!K28)</f>
        <v/>
      </c>
      <c r="B28" s="14" t="str">
        <f>IF(Seznam!L28="","",Seznam!L28)</f>
        <v/>
      </c>
      <c r="C28" s="38" t="str">
        <f>IF(Seznam!M28="","",Seznam!M28)</f>
        <v/>
      </c>
      <c r="D28" s="39" t="str">
        <f>IF(Seznam!N28="","",Seznam!N28)</f>
        <v/>
      </c>
      <c r="E28" s="13" t="str">
        <f>IF(Tr!N28="","",Tr!N28)</f>
        <v/>
      </c>
      <c r="F28" s="67" t="str">
        <f>IF(Tr!O28="","",Tr!O28)</f>
        <v/>
      </c>
      <c r="G28" s="67" t="str">
        <f>IF(Tr!P28="","",Tr!P28)</f>
        <v/>
      </c>
      <c r="H28" s="67" t="str">
        <f>IF(Tr!Q28="","",Tr!Q28)</f>
        <v/>
      </c>
      <c r="I28" s="1">
        <f>IF('1j'!N28="",0,'1j'!N28)</f>
        <v>0</v>
      </c>
      <c r="J28" s="68">
        <f>IF('1j'!O28="",0,'1j'!O28)</f>
        <v>0</v>
      </c>
      <c r="K28" s="68">
        <f>IF('1j'!P28="",0,'1j'!P28)</f>
        <v>0</v>
      </c>
      <c r="L28" s="68">
        <f>IF('1j'!Q28="",0,'1j'!Q28)</f>
        <v>0</v>
      </c>
      <c r="M28" s="1">
        <f>IF('2j (proA 1j)'!N28="",0,'2j (proA 1j)'!N28)</f>
        <v>0</v>
      </c>
      <c r="N28" s="68">
        <f>IF('2j (proA 1j)'!O28="",0,'2j (proA 1j)'!O28)</f>
        <v>0</v>
      </c>
      <c r="O28" s="68">
        <f>IF('2j (proA 1j)'!P28="",0,'2j (proA 1j)'!P28)</f>
        <v>0</v>
      </c>
      <c r="P28" s="68">
        <f>IF('2j (proA 1j)'!Q28="",0,'2j (proA 1j)'!Q28)</f>
        <v>0</v>
      </c>
      <c r="Q28" s="1">
        <f>IF('3j (proA 2j)'!N28="",0,'3j (proA 2j)'!N28)</f>
        <v>0</v>
      </c>
      <c r="R28" s="68">
        <f>IF('3j (proA 2j)'!O28="",0,'3j (proA 2j)'!O28)</f>
        <v>0</v>
      </c>
      <c r="S28" s="68">
        <f>IF('3j (proA 2j)'!P28="",0,'3j (proA 2j)'!P28)</f>
        <v>0</v>
      </c>
      <c r="T28" s="68">
        <f>IF('3j (proA 2j)'!Q28="",0,'3j (proA 2j)'!Q28)</f>
        <v>0</v>
      </c>
      <c r="U28" s="1" t="str">
        <f t="shared" si="5"/>
        <v/>
      </c>
      <c r="V28" s="65" t="str">
        <f t="shared" si="6"/>
        <v/>
      </c>
      <c r="Z28" s="52" t="str">
        <f t="shared" si="7"/>
        <v>B</v>
      </c>
      <c r="AA28" s="4">
        <f t="shared" ref="AA28:AC30" si="31">IF(I28="D",1000,I28)</f>
        <v>0</v>
      </c>
      <c r="AB28" s="4">
        <f t="shared" si="31"/>
        <v>0</v>
      </c>
      <c r="AC28" s="4">
        <f t="shared" si="31"/>
        <v>0</v>
      </c>
      <c r="AD28" s="4">
        <f t="shared" si="30"/>
        <v>0</v>
      </c>
      <c r="AE28" s="5">
        <f t="shared" si="30"/>
        <v>0</v>
      </c>
      <c r="AF28" s="15">
        <f t="shared" si="30"/>
        <v>0</v>
      </c>
      <c r="AG28" s="15">
        <f t="shared" si="30"/>
        <v>0</v>
      </c>
      <c r="AH28" s="15">
        <f t="shared" si="30"/>
        <v>0</v>
      </c>
      <c r="AI28" s="6">
        <f t="shared" si="30"/>
        <v>0</v>
      </c>
      <c r="AJ28" s="15">
        <f t="shared" si="30"/>
        <v>0</v>
      </c>
      <c r="AK28" s="15">
        <f t="shared" si="30"/>
        <v>0</v>
      </c>
      <c r="AL28" s="15">
        <f t="shared" si="30"/>
        <v>0</v>
      </c>
      <c r="AM28" s="7">
        <f t="shared" si="1"/>
        <v>0</v>
      </c>
      <c r="AN28" s="7">
        <f t="shared" si="2"/>
        <v>0</v>
      </c>
      <c r="AO28" s="7">
        <f t="shared" si="3"/>
        <v>0</v>
      </c>
      <c r="AP28" s="8">
        <f t="shared" si="8"/>
        <v>0</v>
      </c>
      <c r="AQ28" s="53">
        <f t="shared" si="9"/>
        <v>0</v>
      </c>
      <c r="AR28" s="54">
        <f t="shared" si="10"/>
        <v>0</v>
      </c>
      <c r="AS28" s="54">
        <f t="shared" si="11"/>
        <v>0</v>
      </c>
      <c r="AT28" s="55">
        <f t="shared" si="12"/>
        <v>0</v>
      </c>
      <c r="AU28" s="55">
        <f t="shared" si="13"/>
        <v>0</v>
      </c>
      <c r="AV28" s="55">
        <f t="shared" si="14"/>
        <v>0</v>
      </c>
      <c r="AW28" s="55">
        <f t="shared" si="15"/>
        <v>0</v>
      </c>
      <c r="AX28" s="53">
        <f t="shared" si="16"/>
        <v>0</v>
      </c>
      <c r="AY28" s="56">
        <f t="shared" si="17"/>
        <v>0</v>
      </c>
      <c r="AZ28" s="56">
        <f t="shared" si="18"/>
        <v>0</v>
      </c>
      <c r="BA28" s="56">
        <f t="shared" si="19"/>
        <v>0</v>
      </c>
      <c r="BB28" s="56">
        <f t="shared" si="20"/>
        <v>0</v>
      </c>
      <c r="BC28" s="57" t="str">
        <f t="shared" si="21"/>
        <v/>
      </c>
      <c r="BD28" s="12" t="str">
        <f t="shared" si="22"/>
        <v/>
      </c>
      <c r="BE28">
        <f t="shared" si="23"/>
        <v>1E-4</v>
      </c>
      <c r="BF28">
        <f t="shared" si="24"/>
        <v>2.0000000000000001E-4</v>
      </c>
      <c r="BG28">
        <f t="shared" si="25"/>
        <v>2.9999999999999997E-4</v>
      </c>
      <c r="BH28" s="3">
        <f t="shared" si="26"/>
        <v>3</v>
      </c>
      <c r="BI28" s="3">
        <f t="shared" si="26"/>
        <v>2</v>
      </c>
      <c r="BJ28" s="3">
        <f t="shared" si="26"/>
        <v>1</v>
      </c>
      <c r="BK28">
        <f t="shared" si="27"/>
        <v>3</v>
      </c>
      <c r="BL28">
        <f t="shared" si="28"/>
        <v>2</v>
      </c>
      <c r="BM28">
        <f t="shared" si="29"/>
        <v>1</v>
      </c>
    </row>
    <row r="29" spans="1:65" ht="16.5" hidden="1" customHeight="1">
      <c r="A29" s="14" t="str">
        <f>IF(Seznam!K29="","",Seznam!K29)</f>
        <v/>
      </c>
      <c r="B29" s="14" t="str">
        <f>IF(Seznam!L29="","",Seznam!L29)</f>
        <v/>
      </c>
      <c r="C29" s="38" t="str">
        <f>IF(Seznam!M29="","",Seznam!M29)</f>
        <v/>
      </c>
      <c r="D29" s="39" t="str">
        <f>IF(Seznam!N29="","",Seznam!N29)</f>
        <v/>
      </c>
      <c r="E29" s="13" t="str">
        <f>IF(Tr!N29="","",Tr!N29)</f>
        <v/>
      </c>
      <c r="F29" s="67" t="str">
        <f>IF(Tr!O29="","",Tr!O29)</f>
        <v/>
      </c>
      <c r="G29" s="67" t="str">
        <f>IF(Tr!P29="","",Tr!P29)</f>
        <v/>
      </c>
      <c r="H29" s="67" t="str">
        <f>IF(Tr!Q29="","",Tr!Q29)</f>
        <v/>
      </c>
      <c r="I29" s="1">
        <f>IF('1j'!N29="",0,'1j'!N29)</f>
        <v>0</v>
      </c>
      <c r="J29" s="68">
        <f>IF('1j'!O29="",0,'1j'!O29)</f>
        <v>0</v>
      </c>
      <c r="K29" s="68">
        <f>IF('1j'!P29="",0,'1j'!P29)</f>
        <v>0</v>
      </c>
      <c r="L29" s="68">
        <f>IF('1j'!Q29="",0,'1j'!Q29)</f>
        <v>0</v>
      </c>
      <c r="M29" s="1">
        <f>IF('2j (proA 1j)'!N29="",0,'2j (proA 1j)'!N29)</f>
        <v>0</v>
      </c>
      <c r="N29" s="68">
        <f>IF('2j (proA 1j)'!O29="",0,'2j (proA 1j)'!O29)</f>
        <v>0</v>
      </c>
      <c r="O29" s="68">
        <f>IF('2j (proA 1j)'!P29="",0,'2j (proA 1j)'!P29)</f>
        <v>0</v>
      </c>
      <c r="P29" s="68">
        <f>IF('2j (proA 1j)'!Q29="",0,'2j (proA 1j)'!Q29)</f>
        <v>0</v>
      </c>
      <c r="Q29" s="1">
        <f>IF('3j (proA 2j)'!N29="",0,'3j (proA 2j)'!N29)</f>
        <v>0</v>
      </c>
      <c r="R29" s="68">
        <f>IF('3j (proA 2j)'!O29="",0,'3j (proA 2j)'!O29)</f>
        <v>0</v>
      </c>
      <c r="S29" s="68">
        <f>IF('3j (proA 2j)'!P29="",0,'3j (proA 2j)'!P29)</f>
        <v>0</v>
      </c>
      <c r="T29" s="68">
        <f>IF('3j (proA 2j)'!Q29="",0,'3j (proA 2j)'!Q29)</f>
        <v>0</v>
      </c>
      <c r="U29" s="1" t="str">
        <f t="shared" si="5"/>
        <v/>
      </c>
      <c r="V29" s="65" t="str">
        <f t="shared" si="6"/>
        <v/>
      </c>
      <c r="Z29" s="52" t="str">
        <f t="shared" si="7"/>
        <v>B</v>
      </c>
      <c r="AA29" s="4">
        <f t="shared" si="31"/>
        <v>0</v>
      </c>
      <c r="AB29" s="4">
        <f t="shared" si="31"/>
        <v>0</v>
      </c>
      <c r="AC29" s="4">
        <f t="shared" si="31"/>
        <v>0</v>
      </c>
      <c r="AD29" s="4">
        <f t="shared" si="30"/>
        <v>0</v>
      </c>
      <c r="AE29" s="5">
        <f t="shared" si="30"/>
        <v>0</v>
      </c>
      <c r="AF29" s="15">
        <f t="shared" si="30"/>
        <v>0</v>
      </c>
      <c r="AG29" s="15">
        <f t="shared" si="30"/>
        <v>0</v>
      </c>
      <c r="AH29" s="15">
        <f t="shared" si="30"/>
        <v>0</v>
      </c>
      <c r="AI29" s="6">
        <f t="shared" si="30"/>
        <v>0</v>
      </c>
      <c r="AJ29" s="15">
        <f t="shared" si="30"/>
        <v>0</v>
      </c>
      <c r="AK29" s="15">
        <f t="shared" si="30"/>
        <v>0</v>
      </c>
      <c r="AL29" s="15">
        <f t="shared" si="30"/>
        <v>0</v>
      </c>
      <c r="AM29" s="7">
        <f t="shared" si="1"/>
        <v>0</v>
      </c>
      <c r="AN29" s="7">
        <f t="shared" si="2"/>
        <v>0</v>
      </c>
      <c r="AO29" s="7">
        <f t="shared" si="3"/>
        <v>0</v>
      </c>
      <c r="AP29" s="8">
        <f t="shared" si="8"/>
        <v>0</v>
      </c>
      <c r="AQ29" s="53">
        <f t="shared" si="9"/>
        <v>0</v>
      </c>
      <c r="AR29" s="54">
        <f t="shared" si="10"/>
        <v>0</v>
      </c>
      <c r="AS29" s="54">
        <f t="shared" si="11"/>
        <v>0</v>
      </c>
      <c r="AT29" s="55">
        <f t="shared" si="12"/>
        <v>0</v>
      </c>
      <c r="AU29" s="55">
        <f t="shared" si="13"/>
        <v>0</v>
      </c>
      <c r="AV29" s="55">
        <f t="shared" si="14"/>
        <v>0</v>
      </c>
      <c r="AW29" s="55">
        <f t="shared" si="15"/>
        <v>0</v>
      </c>
      <c r="AX29" s="53">
        <f t="shared" si="16"/>
        <v>0</v>
      </c>
      <c r="AY29" s="56">
        <f t="shared" si="17"/>
        <v>0</v>
      </c>
      <c r="AZ29" s="56">
        <f t="shared" si="18"/>
        <v>0</v>
      </c>
      <c r="BA29" s="56">
        <f t="shared" si="19"/>
        <v>0</v>
      </c>
      <c r="BB29" s="56">
        <f t="shared" si="20"/>
        <v>0</v>
      </c>
      <c r="BC29" s="57" t="str">
        <f t="shared" si="21"/>
        <v/>
      </c>
      <c r="BD29" s="12" t="str">
        <f t="shared" si="22"/>
        <v/>
      </c>
      <c r="BE29">
        <f t="shared" si="23"/>
        <v>1E-4</v>
      </c>
      <c r="BF29">
        <f t="shared" si="24"/>
        <v>2.0000000000000001E-4</v>
      </c>
      <c r="BG29">
        <f t="shared" si="25"/>
        <v>2.9999999999999997E-4</v>
      </c>
      <c r="BH29" s="3">
        <f t="shared" si="26"/>
        <v>3</v>
      </c>
      <c r="BI29" s="3">
        <f t="shared" si="26"/>
        <v>2</v>
      </c>
      <c r="BJ29" s="3">
        <f t="shared" si="26"/>
        <v>1</v>
      </c>
      <c r="BK29">
        <f t="shared" si="27"/>
        <v>3</v>
      </c>
      <c r="BL29">
        <f t="shared" si="28"/>
        <v>2</v>
      </c>
      <c r="BM29">
        <f t="shared" si="29"/>
        <v>1</v>
      </c>
    </row>
    <row r="30" spans="1:65" ht="16.5" hidden="1" customHeight="1">
      <c r="A30" s="14" t="str">
        <f>IF(Seznam!K30="","",Seznam!K30)</f>
        <v/>
      </c>
      <c r="B30" s="14" t="str">
        <f>IF(Seznam!L30="","",Seznam!L30)</f>
        <v/>
      </c>
      <c r="C30" s="38" t="str">
        <f>IF(Seznam!M30="","",Seznam!M30)</f>
        <v/>
      </c>
      <c r="D30" s="39" t="str">
        <f>IF(Seznam!N30="","",Seznam!N30)</f>
        <v/>
      </c>
      <c r="E30" s="13" t="str">
        <f>IF(Tr!N30="","",Tr!N30)</f>
        <v/>
      </c>
      <c r="F30" s="67" t="str">
        <f>IF(Tr!O30="","",Tr!O30)</f>
        <v/>
      </c>
      <c r="G30" s="67" t="str">
        <f>IF(Tr!P30="","",Tr!P30)</f>
        <v/>
      </c>
      <c r="H30" s="67" t="str">
        <f>IF(Tr!Q30="","",Tr!Q30)</f>
        <v/>
      </c>
      <c r="I30" s="1">
        <f>IF('1j'!N30="",0,'1j'!N30)</f>
        <v>0</v>
      </c>
      <c r="J30" s="68">
        <f>IF('1j'!O30="",0,'1j'!O30)</f>
        <v>0</v>
      </c>
      <c r="K30" s="68">
        <f>IF('1j'!P30="",0,'1j'!P30)</f>
        <v>0</v>
      </c>
      <c r="L30" s="68">
        <f>IF('1j'!Q30="",0,'1j'!Q30)</f>
        <v>0</v>
      </c>
      <c r="M30" s="1">
        <f>IF('2j (proA 1j)'!N30="",0,'2j (proA 1j)'!N30)</f>
        <v>0</v>
      </c>
      <c r="N30" s="68">
        <f>IF('2j (proA 1j)'!O30="",0,'2j (proA 1j)'!O30)</f>
        <v>0</v>
      </c>
      <c r="O30" s="68">
        <f>IF('2j (proA 1j)'!P30="",0,'2j (proA 1j)'!P30)</f>
        <v>0</v>
      </c>
      <c r="P30" s="68">
        <f>IF('2j (proA 1j)'!Q30="",0,'2j (proA 1j)'!Q30)</f>
        <v>0</v>
      </c>
      <c r="Q30" s="1">
        <f>IF('3j (proA 2j)'!N30="",0,'3j (proA 2j)'!N30)</f>
        <v>0</v>
      </c>
      <c r="R30" s="68">
        <f>IF('3j (proA 2j)'!O30="",0,'3j (proA 2j)'!O30)</f>
        <v>0</v>
      </c>
      <c r="S30" s="68">
        <f>IF('3j (proA 2j)'!P30="",0,'3j (proA 2j)'!P30)</f>
        <v>0</v>
      </c>
      <c r="T30" s="68">
        <f>IF('3j (proA 2j)'!Q30="",0,'3j (proA 2j)'!Q30)</f>
        <v>0</v>
      </c>
      <c r="U30" s="1" t="str">
        <f t="shared" si="5"/>
        <v/>
      </c>
      <c r="V30" s="65" t="str">
        <f t="shared" si="6"/>
        <v/>
      </c>
      <c r="Z30" s="52" t="str">
        <f t="shared" si="7"/>
        <v>B</v>
      </c>
      <c r="AA30" s="4">
        <f t="shared" si="31"/>
        <v>0</v>
      </c>
      <c r="AB30" s="4">
        <f t="shared" si="31"/>
        <v>0</v>
      </c>
      <c r="AC30" s="4">
        <f t="shared" si="31"/>
        <v>0</v>
      </c>
      <c r="AD30" s="4">
        <f t="shared" si="30"/>
        <v>0</v>
      </c>
      <c r="AE30" s="5">
        <f t="shared" si="30"/>
        <v>0</v>
      </c>
      <c r="AF30" s="15">
        <f t="shared" si="30"/>
        <v>0</v>
      </c>
      <c r="AG30" s="15">
        <f t="shared" si="30"/>
        <v>0</v>
      </c>
      <c r="AH30" s="15">
        <f t="shared" si="30"/>
        <v>0</v>
      </c>
      <c r="AI30" s="6">
        <f t="shared" si="30"/>
        <v>0</v>
      </c>
      <c r="AJ30" s="15">
        <f t="shared" si="30"/>
        <v>0</v>
      </c>
      <c r="AK30" s="15">
        <f t="shared" si="30"/>
        <v>0</v>
      </c>
      <c r="AL30" s="15">
        <f t="shared" si="30"/>
        <v>0</v>
      </c>
      <c r="AM30" s="7">
        <f t="shared" si="1"/>
        <v>0</v>
      </c>
      <c r="AN30" s="7">
        <f t="shared" si="2"/>
        <v>0</v>
      </c>
      <c r="AO30" s="7">
        <f t="shared" si="3"/>
        <v>0</v>
      </c>
      <c r="AP30" s="8">
        <f t="shared" si="8"/>
        <v>0</v>
      </c>
      <c r="AQ30" s="53">
        <f t="shared" si="9"/>
        <v>0</v>
      </c>
      <c r="AR30" s="54">
        <f t="shared" si="10"/>
        <v>0</v>
      </c>
      <c r="AS30" s="54">
        <f t="shared" si="11"/>
        <v>0</v>
      </c>
      <c r="AT30" s="55">
        <f t="shared" si="12"/>
        <v>0</v>
      </c>
      <c r="AU30" s="55">
        <f t="shared" si="13"/>
        <v>0</v>
      </c>
      <c r="AV30" s="55">
        <f t="shared" si="14"/>
        <v>0</v>
      </c>
      <c r="AW30" s="55">
        <f t="shared" si="15"/>
        <v>0</v>
      </c>
      <c r="AX30" s="53">
        <f t="shared" si="16"/>
        <v>0</v>
      </c>
      <c r="AY30" s="56">
        <f t="shared" si="17"/>
        <v>0</v>
      </c>
      <c r="AZ30" s="56">
        <f t="shared" si="18"/>
        <v>0</v>
      </c>
      <c r="BA30" s="56">
        <f t="shared" si="19"/>
        <v>0</v>
      </c>
      <c r="BB30" s="56">
        <f t="shared" si="20"/>
        <v>0</v>
      </c>
      <c r="BC30" s="57" t="str">
        <f t="shared" si="21"/>
        <v/>
      </c>
      <c r="BD30" s="12" t="str">
        <f t="shared" si="22"/>
        <v/>
      </c>
      <c r="BE30">
        <f t="shared" si="23"/>
        <v>1E-4</v>
      </c>
      <c r="BF30">
        <f t="shared" si="24"/>
        <v>2.0000000000000001E-4</v>
      </c>
      <c r="BG30">
        <f t="shared" si="25"/>
        <v>2.9999999999999997E-4</v>
      </c>
      <c r="BH30" s="3">
        <f t="shared" si="26"/>
        <v>3</v>
      </c>
      <c r="BI30" s="3">
        <f t="shared" si="26"/>
        <v>2</v>
      </c>
      <c r="BJ30" s="3">
        <f t="shared" si="26"/>
        <v>1</v>
      </c>
      <c r="BK30">
        <f t="shared" si="27"/>
        <v>3</v>
      </c>
      <c r="BL30">
        <f t="shared" si="28"/>
        <v>2</v>
      </c>
      <c r="BM30">
        <f t="shared" si="29"/>
        <v>1</v>
      </c>
    </row>
  </sheetData>
  <autoFilter ref="A4:A30">
    <filterColumn colId="0">
      <customFilters>
        <customFilter operator="notEqual" val=" "/>
      </customFilters>
    </filterColumn>
  </autoFilter>
  <mergeCells count="17">
    <mergeCell ref="U3:V3"/>
    <mergeCell ref="M4:P4"/>
    <mergeCell ref="V4:V5"/>
    <mergeCell ref="B1:U1"/>
    <mergeCell ref="B2:U2"/>
    <mergeCell ref="B4:B5"/>
    <mergeCell ref="C4:C5"/>
    <mergeCell ref="D4:D5"/>
    <mergeCell ref="E4:H4"/>
    <mergeCell ref="I4:L4"/>
    <mergeCell ref="Q4:T4"/>
    <mergeCell ref="U4:U5"/>
    <mergeCell ref="F5:H5"/>
    <mergeCell ref="J5:L5"/>
    <mergeCell ref="N5:P5"/>
    <mergeCell ref="R5:T5"/>
    <mergeCell ref="B3:T3"/>
  </mergeCells>
  <conditionalFormatting sqref="Q6">
    <cfRule type="cellIs" dxfId="108" priority="30" operator="equal">
      <formula>0</formula>
    </cfRule>
    <cfRule type="expression" dxfId="107" priority="36" stopIfTrue="1">
      <formula>BM6=1</formula>
    </cfRule>
  </conditionalFormatting>
  <conditionalFormatting sqref="I6">
    <cfRule type="cellIs" dxfId="106" priority="31" operator="equal">
      <formula>0</formula>
    </cfRule>
    <cfRule type="expression" dxfId="105" priority="35" stopIfTrue="1">
      <formula>IF(Q6=0,"",BK6=1)</formula>
    </cfRule>
  </conditionalFormatting>
  <conditionalFormatting sqref="N6:P6">
    <cfRule type="cellIs" dxfId="104" priority="34" operator="equal">
      <formula>0</formula>
    </cfRule>
  </conditionalFormatting>
  <conditionalFormatting sqref="J6:L6">
    <cfRule type="cellIs" dxfId="103" priority="33" operator="equal">
      <formula>0</formula>
    </cfRule>
  </conditionalFormatting>
  <conditionalFormatting sqref="R6:T6">
    <cfRule type="cellIs" dxfId="102" priority="32" operator="equal">
      <formula>0</formula>
    </cfRule>
  </conditionalFormatting>
  <conditionalFormatting sqref="M6">
    <cfRule type="cellIs" dxfId="101" priority="28" operator="equal">
      <formula>0</formula>
    </cfRule>
    <cfRule type="expression" dxfId="100" priority="29" stopIfTrue="1">
      <formula>IF(Q6=0,"",BL6=1)</formula>
    </cfRule>
  </conditionalFormatting>
  <conditionalFormatting sqref="Q7:Q30">
    <cfRule type="cellIs" dxfId="99" priority="3" operator="equal">
      <formula>0</formula>
    </cfRule>
    <cfRule type="expression" dxfId="98" priority="9" stopIfTrue="1">
      <formula>BM7=1</formula>
    </cfRule>
  </conditionalFormatting>
  <conditionalFormatting sqref="I7:I30">
    <cfRule type="cellIs" dxfId="97" priority="4" operator="equal">
      <formula>0</formula>
    </cfRule>
    <cfRule type="expression" dxfId="96" priority="8" stopIfTrue="1">
      <formula>IF(Q7=0,"",BK7=1)</formula>
    </cfRule>
  </conditionalFormatting>
  <conditionalFormatting sqref="N7:P30">
    <cfRule type="cellIs" dxfId="95" priority="7" operator="equal">
      <formula>0</formula>
    </cfRule>
  </conditionalFormatting>
  <conditionalFormatting sqref="J7:L30">
    <cfRule type="cellIs" dxfId="94" priority="6" operator="equal">
      <formula>0</formula>
    </cfRule>
  </conditionalFormatting>
  <conditionalFormatting sqref="R7:T30">
    <cfRule type="cellIs" dxfId="93" priority="5" operator="equal">
      <formula>0</formula>
    </cfRule>
  </conditionalFormatting>
  <conditionalFormatting sqref="M7:M30">
    <cfRule type="cellIs" dxfId="92" priority="1" operator="equal">
      <formula>0</formula>
    </cfRule>
    <cfRule type="expression" dxfId="91" priority="2" stopIfTrue="1">
      <formula>IF(Q7=0,"",BL7=1)</formula>
    </cfRule>
  </conditionalFormatting>
  <printOptions horizontalCentered="1"/>
  <pageMargins left="0.39370078740157483" right="0.39370078740157483" top="0.39370078740157483" bottom="0.78740157480314965" header="0.19685039370078741" footer="0.19685039370078741"/>
  <pageSetup paperSize="9" orientation="landscape" r:id="rId1"/>
  <headerFooter alignWithMargins="0">
    <oddFooter>&amp;LTechnický komisař: . . . . . . . . . .&amp;CČas tisku: &amp;T                    &amp;K00+000.&amp;K01+000Sportovní komisař: . . . . . . . . . .&amp;RŘeditel závodu: . . . . . . . . . . . . 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1"/>
  <dimension ref="A1:BM30"/>
  <sheetViews>
    <sheetView workbookViewId="0">
      <selection activeCell="B1" sqref="B1:V3"/>
    </sheetView>
  </sheetViews>
  <sheetFormatPr defaultRowHeight="15"/>
  <cols>
    <col min="1" max="1" width="4.5703125" customWidth="1"/>
    <col min="2" max="2" width="21.7109375" customWidth="1"/>
    <col min="3" max="3" width="21.7109375" style="40" customWidth="1"/>
    <col min="4" max="4" width="4" style="41" customWidth="1"/>
    <col min="5" max="5" width="7.42578125" customWidth="1"/>
    <col min="6" max="8" width="3.7109375" customWidth="1"/>
    <col min="9" max="9" width="7.42578125" customWidth="1"/>
    <col min="10" max="12" width="3.7109375" customWidth="1"/>
    <col min="13" max="13" width="7.42578125" customWidth="1"/>
    <col min="14" max="16" width="3.7109375" customWidth="1"/>
    <col min="17" max="17" width="7.42578125" customWidth="1"/>
    <col min="18" max="20" width="3.7109375" customWidth="1"/>
    <col min="21" max="21" width="8" customWidth="1"/>
    <col min="22" max="25" width="4.5703125" customWidth="1"/>
    <col min="26" max="26" width="3.7109375" hidden="1" customWidth="1"/>
    <col min="27" max="53" width="0.28515625" hidden="1" customWidth="1"/>
    <col min="54" max="65" width="0" hidden="1" customWidth="1"/>
  </cols>
  <sheetData>
    <row r="1" spans="1:65" ht="22.5" customHeight="1">
      <c r="B1" s="136" t="str">
        <f>ABC!B1</f>
        <v>Název závodu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</row>
    <row r="2" spans="1:65" ht="22.5" customHeight="1">
      <c r="B2" s="136" t="str">
        <f>ABC!B2</f>
        <v>Místo  -  datum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</row>
    <row r="3" spans="1:65" ht="22.5" customHeight="1">
      <c r="B3" s="141" t="s">
        <v>101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 t="str">
        <f>ABC!H17</f>
        <v>B</v>
      </c>
      <c r="V3" s="141"/>
    </row>
    <row r="4" spans="1:65" ht="22.5" customHeight="1">
      <c r="A4" s="10" t="s">
        <v>1</v>
      </c>
      <c r="B4" s="140" t="s">
        <v>2</v>
      </c>
      <c r="C4" s="140" t="s">
        <v>3</v>
      </c>
      <c r="D4" s="144" t="s">
        <v>4</v>
      </c>
      <c r="E4" s="140" t="s">
        <v>5</v>
      </c>
      <c r="F4" s="140"/>
      <c r="G4" s="140"/>
      <c r="H4" s="140"/>
      <c r="I4" s="140" t="str">
        <f>IF(U3="A","","1. závodní jízda")</f>
        <v>1. závodní jízda</v>
      </c>
      <c r="J4" s="140"/>
      <c r="K4" s="140"/>
      <c r="L4" s="140"/>
      <c r="M4" s="140" t="str">
        <f>IF(U3="A","1. závodní jízda","2. závodní jízda")</f>
        <v>2. závodní jízda</v>
      </c>
      <c r="N4" s="140"/>
      <c r="O4" s="140"/>
      <c r="P4" s="140"/>
      <c r="Q4" s="140" t="str">
        <f>IF(U3="A","2. závodní jízda","3. závodní jízda")</f>
        <v>3. závodní jízda</v>
      </c>
      <c r="R4" s="140"/>
      <c r="S4" s="140"/>
      <c r="T4" s="140"/>
      <c r="U4" s="145" t="s">
        <v>6</v>
      </c>
      <c r="V4" s="142" t="s">
        <v>7</v>
      </c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>
        <v>1</v>
      </c>
      <c r="AN4" s="36">
        <v>2</v>
      </c>
      <c r="AO4" s="36">
        <v>3</v>
      </c>
      <c r="AP4" s="58" t="s">
        <v>114</v>
      </c>
      <c r="AQ4" s="58" t="s">
        <v>115</v>
      </c>
      <c r="AR4" s="58" t="s">
        <v>116</v>
      </c>
      <c r="AS4" s="58" t="s">
        <v>117</v>
      </c>
      <c r="AT4" s="58" t="s">
        <v>118</v>
      </c>
      <c r="AU4" s="58" t="s">
        <v>119</v>
      </c>
      <c r="AV4" s="59" t="s">
        <v>120</v>
      </c>
      <c r="AW4" s="59" t="s">
        <v>121</v>
      </c>
      <c r="AX4" s="58" t="s">
        <v>122</v>
      </c>
      <c r="AY4" s="60" t="s">
        <v>123</v>
      </c>
      <c r="AZ4" s="60" t="s">
        <v>124</v>
      </c>
      <c r="BA4" s="60" t="s">
        <v>125</v>
      </c>
      <c r="BB4" s="60" t="s">
        <v>126</v>
      </c>
      <c r="BC4" s="58"/>
      <c r="BD4" s="36"/>
      <c r="BE4" s="63" t="str">
        <f>IF(AJ4=0,"",IF(BD4&gt;1000,"D",RANK($BC4,$BC$6:$BC$30,1)))</f>
        <v/>
      </c>
      <c r="BK4" t="s">
        <v>128</v>
      </c>
      <c r="BL4" t="s">
        <v>129</v>
      </c>
      <c r="BM4" t="s">
        <v>130</v>
      </c>
    </row>
    <row r="5" spans="1:65" ht="16.5" customHeight="1">
      <c r="A5" s="11" t="s">
        <v>8</v>
      </c>
      <c r="B5" s="140"/>
      <c r="C5" s="140"/>
      <c r="D5" s="144"/>
      <c r="E5" s="2" t="s">
        <v>9</v>
      </c>
      <c r="F5" s="146" t="s">
        <v>10</v>
      </c>
      <c r="G5" s="146"/>
      <c r="H5" s="146"/>
      <c r="I5" s="69" t="str">
        <f>IF(U3="A","","čas")</f>
        <v>čas</v>
      </c>
      <c r="J5" s="146" t="str">
        <f>IF(U3="A","","tr. body")</f>
        <v>tr. body</v>
      </c>
      <c r="K5" s="146"/>
      <c r="L5" s="146"/>
      <c r="M5" s="69" t="s">
        <v>9</v>
      </c>
      <c r="N5" s="146" t="s">
        <v>10</v>
      </c>
      <c r="O5" s="146"/>
      <c r="P5" s="146"/>
      <c r="Q5" s="69" t="s">
        <v>9</v>
      </c>
      <c r="R5" s="146" t="s">
        <v>10</v>
      </c>
      <c r="S5" s="146"/>
      <c r="T5" s="146"/>
      <c r="U5" s="145"/>
      <c r="V5" s="143"/>
      <c r="Z5" s="49" t="str">
        <f>U3</f>
        <v>B</v>
      </c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6"/>
      <c r="AQ5" s="46"/>
      <c r="AR5" s="46"/>
      <c r="AS5" s="46"/>
      <c r="AT5" s="46"/>
      <c r="AU5" s="46"/>
      <c r="AV5" s="50"/>
      <c r="AW5" s="50"/>
      <c r="AX5" s="46"/>
      <c r="AY5" s="51"/>
      <c r="AZ5" s="51"/>
      <c r="BA5" s="51"/>
      <c r="BB5" s="51"/>
      <c r="BC5" s="45"/>
      <c r="BD5" s="45"/>
      <c r="BE5" s="64"/>
      <c r="BF5" s="64"/>
      <c r="BG5" s="64"/>
      <c r="BH5" s="64"/>
      <c r="BI5" s="64"/>
      <c r="BJ5" s="64"/>
      <c r="BK5" s="66"/>
      <c r="BL5" s="66"/>
      <c r="BM5" s="66"/>
    </row>
    <row r="6" spans="1:65" ht="16.5" customHeight="1">
      <c r="A6" s="14">
        <f>IF(Seznam!P6="","",Seznam!P6)</f>
        <v>433</v>
      </c>
      <c r="B6" s="14" t="str">
        <f>IF(Seznam!Q6="","",Seznam!Q6)</f>
        <v>SLAVÍKOVÁ Eliška</v>
      </c>
      <c r="C6" s="38" t="str">
        <f>IF(Seznam!R6="","",Seznam!R6)</f>
        <v>ÚAMK - AMK Škoda</v>
      </c>
      <c r="D6" s="39" t="str">
        <f>IF(Seznam!S6="","",Seznam!S6)</f>
        <v>StČ</v>
      </c>
      <c r="E6" s="13">
        <f>IF(Tr!T6="","",Tr!T6)</f>
        <v>57.89</v>
      </c>
      <c r="F6" s="67" t="str">
        <f>IF(Tr!U6="","",Tr!U6)</f>
        <v/>
      </c>
      <c r="G6" s="67" t="str">
        <f>IF(Tr!V6="","",Tr!V6)</f>
        <v/>
      </c>
      <c r="H6" s="67" t="str">
        <f>IF(Tr!W6="","",Tr!W6)</f>
        <v/>
      </c>
      <c r="I6" s="1">
        <f>IF('1j'!T6="",0,'1j'!T6)</f>
        <v>58.03</v>
      </c>
      <c r="J6" s="68">
        <f>IF('1j'!U6="",0,'1j'!U6)</f>
        <v>0</v>
      </c>
      <c r="K6" s="68">
        <f>IF('1j'!V6="",0,'1j'!V6)</f>
        <v>0</v>
      </c>
      <c r="L6" s="68">
        <f>IF('1j'!W6="",0,'1j'!W6)</f>
        <v>0</v>
      </c>
      <c r="M6" s="1">
        <f>IF('2j (proA 1j)'!T6="",0,'2j (proA 1j)'!T6)</f>
        <v>57.05</v>
      </c>
      <c r="N6" s="68">
        <f>IF('2j (proA 1j)'!U6="",0,'2j (proA 1j)'!U6)</f>
        <v>0</v>
      </c>
      <c r="O6" s="68">
        <f>IF('2j (proA 1j)'!V6="",0,'2j (proA 1j)'!V6)</f>
        <v>0</v>
      </c>
      <c r="P6" s="68">
        <f>IF('2j (proA 1j)'!W6="",0,'2j (proA 1j)'!W6)</f>
        <v>0</v>
      </c>
      <c r="Q6" s="1">
        <f>IF('3j (proA 2j)'!T6="",0,'3j (proA 2j)'!T6)</f>
        <v>57.31</v>
      </c>
      <c r="R6" s="68">
        <f>IF('3j (proA 2j)'!U6="",0,'3j (proA 2j)'!U6)</f>
        <v>0</v>
      </c>
      <c r="S6" s="68">
        <f>IF('3j (proA 2j)'!V6="",0,'3j (proA 2j)'!V6)</f>
        <v>0</v>
      </c>
      <c r="T6" s="68">
        <f>IF('3j (proA 2j)'!W6="",0,'3j (proA 2j)'!W6)</f>
        <v>0</v>
      </c>
      <c r="U6" s="1">
        <f>BC6</f>
        <v>114.36005802999999</v>
      </c>
      <c r="V6" s="21">
        <f>BD6</f>
        <v>6</v>
      </c>
      <c r="W6" s="3"/>
      <c r="X6" s="3"/>
      <c r="Y6" s="3"/>
      <c r="Z6" s="52" t="str">
        <f>Z5</f>
        <v>B</v>
      </c>
      <c r="AA6" s="4">
        <f t="shared" ref="AA6:AL27" si="0">IF(I6="D",1000,I6)</f>
        <v>58.03</v>
      </c>
      <c r="AB6" s="4">
        <f t="shared" si="0"/>
        <v>0</v>
      </c>
      <c r="AC6" s="4">
        <f t="shared" si="0"/>
        <v>0</v>
      </c>
      <c r="AD6" s="4">
        <f t="shared" si="0"/>
        <v>0</v>
      </c>
      <c r="AE6" s="5">
        <f t="shared" si="0"/>
        <v>57.05</v>
      </c>
      <c r="AF6" s="15">
        <f t="shared" si="0"/>
        <v>0</v>
      </c>
      <c r="AG6" s="15">
        <f t="shared" si="0"/>
        <v>0</v>
      </c>
      <c r="AH6" s="15">
        <f t="shared" si="0"/>
        <v>0</v>
      </c>
      <c r="AI6" s="6">
        <f t="shared" si="0"/>
        <v>57.31</v>
      </c>
      <c r="AJ6" s="15">
        <f t="shared" si="0"/>
        <v>0</v>
      </c>
      <c r="AK6" s="15">
        <f t="shared" si="0"/>
        <v>0</v>
      </c>
      <c r="AL6" s="15">
        <f t="shared" si="0"/>
        <v>0</v>
      </c>
      <c r="AM6" s="7">
        <f t="shared" ref="AM6:AM30" si="1">AA6+AB6+AC6+AD6</f>
        <v>58.03</v>
      </c>
      <c r="AN6" s="7">
        <f t="shared" ref="AN6:AN30" si="2">AE6+AF6+AG6+AH6</f>
        <v>57.05</v>
      </c>
      <c r="AO6" s="7">
        <f t="shared" ref="AO6:AO30" si="3">AI6+AJ6+AK6+AL6</f>
        <v>57.31</v>
      </c>
      <c r="AP6" s="8">
        <f>MIN(AM6:AO6)</f>
        <v>57.05</v>
      </c>
      <c r="AQ6" s="53">
        <f>MAX(AM6:AO6)</f>
        <v>58.03</v>
      </c>
      <c r="AR6" s="54">
        <f>MIN(AN6:AO6)</f>
        <v>57.05</v>
      </c>
      <c r="AS6" s="54">
        <f>MAX(AN6:AO6)/1000000</f>
        <v>5.7310000000000005E-5</v>
      </c>
      <c r="AT6" s="55">
        <f>((AM6+AN6+AO6)-(AP6+AQ6))/1000000</f>
        <v>5.7309999999999985E-5</v>
      </c>
      <c r="AU6" s="55">
        <f>MAX(AM6:AO6)/1000000</f>
        <v>5.8029999999999998E-5</v>
      </c>
      <c r="AV6" s="55">
        <f>MAX(AM6:AO6)/1000000000000</f>
        <v>5.8029999999999999E-11</v>
      </c>
      <c r="AW6" s="55">
        <f>MIN(AM6:AO6)/10000000000</f>
        <v>5.7049999999999996E-9</v>
      </c>
      <c r="AX6" s="53">
        <f>(AB6+AC6+AD6+AF6+AG6+AH6+AJ6+AK6+AL6)/1000000</f>
        <v>0</v>
      </c>
      <c r="AY6" s="56">
        <f>AR6+AS6</f>
        <v>57.05005731</v>
      </c>
      <c r="AZ6" s="56">
        <f>AP6+AT6+AV6</f>
        <v>57.05005731005803</v>
      </c>
      <c r="BA6" s="56">
        <f>AM6+AN6+AO6-AQ6+AU6</f>
        <v>114.36005802999999</v>
      </c>
      <c r="BB6" s="56">
        <f>AM6+AN6+AO6+AX6+AW6</f>
        <v>172.39000000570499</v>
      </c>
      <c r="BC6" s="57">
        <f>IF(AI6=0,"",IF(Z6="A",AY6,IF(Z6="Super A",AZ6,IF(Z6="B",BA6,IF(Z6="C",BB6,"")))))</f>
        <v>114.36005802999999</v>
      </c>
      <c r="BD6" s="12">
        <f>IF(AI6=0,"",IF(BC6&gt;1000,"D",RANK($BC6,$BC$6:$BC$30,1)))</f>
        <v>6</v>
      </c>
      <c r="BE6">
        <f>AM6+0.0001</f>
        <v>58.030100000000004</v>
      </c>
      <c r="BF6">
        <f>AN6+0.0002</f>
        <v>57.050199999999997</v>
      </c>
      <c r="BG6">
        <f>AO6+0.0003</f>
        <v>57.310300000000005</v>
      </c>
      <c r="BH6" s="3">
        <f>RANK(BE6,$BE6:$BG6)</f>
        <v>1</v>
      </c>
      <c r="BI6" s="3">
        <f t="shared" ref="BI6:BJ21" si="4">RANK(BF6,$BE6:$BG6)</f>
        <v>3</v>
      </c>
      <c r="BJ6" s="3">
        <f t="shared" si="4"/>
        <v>2</v>
      </c>
      <c r="BK6">
        <f>ROUND(IF(Z6="A",BH6,IF(Z6="Super A",BH6/2,IF(Z6="B",BH6,IF(Z6="C",0,"")))),0)</f>
        <v>1</v>
      </c>
      <c r="BL6">
        <f>ROUND(IF(Z6="A",BI6,IF(Z6="Super A",BI6/2,IF(Z6="B",BI6,IF(Z6="C",0,"")))),0)</f>
        <v>3</v>
      </c>
      <c r="BM6">
        <f>ROUND(IF(Z6="A",BJ6,IF(Z6="Super A",BJ6/2,IF(Z6="B",BJ6,IF(Z6="C",0,"")))),0)</f>
        <v>2</v>
      </c>
    </row>
    <row r="7" spans="1:65" ht="16.5" customHeight="1">
      <c r="A7" s="14">
        <f>IF(Seznam!P7="","",Seznam!P7)</f>
        <v>431</v>
      </c>
      <c r="B7" s="14" t="str">
        <f>IF(Seznam!Q7="","",Seznam!Q7)</f>
        <v>PODLIPSKÝ Vojtěch</v>
      </c>
      <c r="C7" s="38" t="str">
        <f>IF(Seznam!R7="","",Seznam!R7)</f>
        <v>ÚAMK - AMK Škoda</v>
      </c>
      <c r="D7" s="39" t="str">
        <f>IF(Seznam!S7="","",Seznam!S7)</f>
        <v>StČ</v>
      </c>
      <c r="E7" s="13">
        <f>IF(Tr!T7="","",Tr!T7)</f>
        <v>57.05</v>
      </c>
      <c r="F7" s="67" t="str">
        <f>IF(Tr!U7="","",Tr!U7)</f>
        <v/>
      </c>
      <c r="G7" s="67" t="str">
        <f>IF(Tr!V7="","",Tr!V7)</f>
        <v/>
      </c>
      <c r="H7" s="67" t="str">
        <f>IF(Tr!W7="","",Tr!W7)</f>
        <v/>
      </c>
      <c r="I7" s="1">
        <f>IF('1j'!T7="",0,'1j'!T7)</f>
        <v>57.44</v>
      </c>
      <c r="J7" s="68">
        <f>IF('1j'!U7="",0,'1j'!U7)</f>
        <v>0</v>
      </c>
      <c r="K7" s="68">
        <f>IF('1j'!V7="",0,'1j'!V7)</f>
        <v>0</v>
      </c>
      <c r="L7" s="68">
        <f>IF('1j'!W7="",0,'1j'!W7)</f>
        <v>0</v>
      </c>
      <c r="M7" s="1">
        <f>IF('2j (proA 1j)'!T7="",0,'2j (proA 1j)'!T7)</f>
        <v>56.23</v>
      </c>
      <c r="N7" s="68">
        <f>IF('2j (proA 1j)'!U7="",0,'2j (proA 1j)'!U7)</f>
        <v>0</v>
      </c>
      <c r="O7" s="68">
        <f>IF('2j (proA 1j)'!V7="",0,'2j (proA 1j)'!V7)</f>
        <v>0</v>
      </c>
      <c r="P7" s="68">
        <f>IF('2j (proA 1j)'!W7="",0,'2j (proA 1j)'!W7)</f>
        <v>0</v>
      </c>
      <c r="Q7" s="1">
        <f>IF('3j (proA 2j)'!T7="",0,'3j (proA 2j)'!T7)</f>
        <v>56.19</v>
      </c>
      <c r="R7" s="68">
        <f>IF('3j (proA 2j)'!U7="",0,'3j (proA 2j)'!U7)</f>
        <v>0</v>
      </c>
      <c r="S7" s="68">
        <f>IF('3j (proA 2j)'!V7="",0,'3j (proA 2j)'!V7)</f>
        <v>0</v>
      </c>
      <c r="T7" s="68">
        <f>IF('3j (proA 2j)'!W7="",0,'3j (proA 2j)'!W7)</f>
        <v>0</v>
      </c>
      <c r="U7" s="1">
        <f t="shared" ref="U7:U30" si="5">BC7</f>
        <v>112.42005743999999</v>
      </c>
      <c r="V7" s="65">
        <f t="shared" ref="V7:V30" si="6">BD7</f>
        <v>2</v>
      </c>
      <c r="W7" s="3"/>
      <c r="X7" s="3"/>
      <c r="Y7" s="3"/>
      <c r="Z7" s="52" t="str">
        <f t="shared" ref="Z7:Z30" si="7">Z6</f>
        <v>B</v>
      </c>
      <c r="AA7" s="4">
        <f t="shared" si="0"/>
        <v>57.44</v>
      </c>
      <c r="AB7" s="4">
        <f t="shared" si="0"/>
        <v>0</v>
      </c>
      <c r="AC7" s="4">
        <f t="shared" si="0"/>
        <v>0</v>
      </c>
      <c r="AD7" s="4">
        <f t="shared" si="0"/>
        <v>0</v>
      </c>
      <c r="AE7" s="5">
        <f t="shared" si="0"/>
        <v>56.23</v>
      </c>
      <c r="AF7" s="15">
        <f t="shared" si="0"/>
        <v>0</v>
      </c>
      <c r="AG7" s="15">
        <f t="shared" si="0"/>
        <v>0</v>
      </c>
      <c r="AH7" s="15">
        <f t="shared" si="0"/>
        <v>0</v>
      </c>
      <c r="AI7" s="6">
        <f t="shared" si="0"/>
        <v>56.19</v>
      </c>
      <c r="AJ7" s="15">
        <f t="shared" si="0"/>
        <v>0</v>
      </c>
      <c r="AK7" s="15">
        <f t="shared" si="0"/>
        <v>0</v>
      </c>
      <c r="AL7" s="15">
        <f t="shared" si="0"/>
        <v>0</v>
      </c>
      <c r="AM7" s="7">
        <f t="shared" si="1"/>
        <v>57.44</v>
      </c>
      <c r="AN7" s="7">
        <f t="shared" si="2"/>
        <v>56.23</v>
      </c>
      <c r="AO7" s="7">
        <f t="shared" si="3"/>
        <v>56.19</v>
      </c>
      <c r="AP7" s="8">
        <f t="shared" ref="AP7:AP30" si="8">MIN(AM7:AO7)</f>
        <v>56.19</v>
      </c>
      <c r="AQ7" s="53">
        <f t="shared" ref="AQ7:AQ30" si="9">MAX(AM7:AO7)</f>
        <v>57.44</v>
      </c>
      <c r="AR7" s="54">
        <f t="shared" ref="AR7:AR30" si="10">MIN(AN7:AO7)</f>
        <v>56.19</v>
      </c>
      <c r="AS7" s="54">
        <f t="shared" ref="AS7:AS30" si="11">MAX(AN7:AO7)/1000000</f>
        <v>5.6229999999999995E-5</v>
      </c>
      <c r="AT7" s="55">
        <f t="shared" ref="AT7:AT30" si="12">((AM7+AN7+AO7)-(AP7+AQ7))/1000000</f>
        <v>5.6229999999999988E-5</v>
      </c>
      <c r="AU7" s="55">
        <f t="shared" ref="AU7:AU30" si="13">MAX(AM7:AO7)/1000000</f>
        <v>5.7439999999999999E-5</v>
      </c>
      <c r="AV7" s="55">
        <f t="shared" ref="AV7:AV30" si="14">MAX(AM7:AO7)/1000000000000</f>
        <v>5.7439999999999998E-11</v>
      </c>
      <c r="AW7" s="55">
        <f t="shared" ref="AW7:AW30" si="15">MIN(AM7:AO7)/10000000000</f>
        <v>5.6189999999999997E-9</v>
      </c>
      <c r="AX7" s="53">
        <f t="shared" ref="AX7:AX30" si="16">(AB7+AC7+AD7+AF7+AG7+AH7+AJ7+AK7+AL7)/1000000</f>
        <v>0</v>
      </c>
      <c r="AY7" s="56">
        <f t="shared" ref="AY7:AY30" si="17">AR7+AS7</f>
        <v>56.190056229999996</v>
      </c>
      <c r="AZ7" s="56">
        <f t="shared" ref="AZ7:AZ30" si="18">AP7+AT7+AV7</f>
        <v>56.190056230057436</v>
      </c>
      <c r="BA7" s="56">
        <f t="shared" ref="BA7:BA30" si="19">AM7+AN7+AO7-AQ7+AU7</f>
        <v>112.42005743999999</v>
      </c>
      <c r="BB7" s="56">
        <f t="shared" ref="BB7:BB30" si="20">AM7+AN7+AO7+AX7+AW7</f>
        <v>169.86000000561899</v>
      </c>
      <c r="BC7" s="57">
        <f t="shared" ref="BC7:BC30" si="21">IF(AI7=0,"",IF(Z7="A",AY7,IF(Z7="Super A",AZ7,IF(Z7="B",BA7,IF(Z7="C",BB7,"")))))</f>
        <v>112.42005743999999</v>
      </c>
      <c r="BD7" s="12">
        <f t="shared" ref="BD7:BD30" si="22">IF(AI7=0,"",IF(BC7&gt;1000,"D",RANK($BC7,$BC$6:$BC$30,1)))</f>
        <v>2</v>
      </c>
      <c r="BE7">
        <f t="shared" ref="BE7:BE30" si="23">AM7+0.0001</f>
        <v>57.440100000000001</v>
      </c>
      <c r="BF7">
        <f t="shared" ref="BF7:BF30" si="24">AN7+0.0002</f>
        <v>56.230199999999996</v>
      </c>
      <c r="BG7">
        <f t="shared" ref="BG7:BG30" si="25">AO7+0.0003</f>
        <v>56.190300000000001</v>
      </c>
      <c r="BH7" s="3">
        <f t="shared" ref="BH7:BJ30" si="26">RANK(BE7,$BE7:$BG7)</f>
        <v>1</v>
      </c>
      <c r="BI7" s="3">
        <f t="shared" si="4"/>
        <v>2</v>
      </c>
      <c r="BJ7" s="3">
        <f t="shared" si="4"/>
        <v>3</v>
      </c>
      <c r="BK7">
        <f t="shared" ref="BK7:BK30" si="27">ROUND(IF(Z7="A",BH7,IF(Z7="Super A",BH7/2,IF(Z7="B",BH7,IF(Z7="C",0,"")))),0)</f>
        <v>1</v>
      </c>
      <c r="BL7">
        <f t="shared" ref="BL7:BL30" si="28">ROUND(IF(Z7="A",BI7,IF(Z7="Super A",BI7/2,IF(Z7="B",BI7,IF(Z7="C",0,"")))),0)</f>
        <v>2</v>
      </c>
      <c r="BM7">
        <f t="shared" ref="BM7:BM30" si="29">ROUND(IF(Z7="A",BJ7,IF(Z7="Super A",BJ7/2,IF(Z7="B",BJ7,IF(Z7="C",0,"")))),0)</f>
        <v>3</v>
      </c>
    </row>
    <row r="8" spans="1:65" ht="16.5" customHeight="1">
      <c r="A8" s="14">
        <f>IF(Seznam!P8="","",Seznam!P8)</f>
        <v>421</v>
      </c>
      <c r="B8" s="14" t="str">
        <f>IF(Seznam!Q8="","",Seznam!Q8)</f>
        <v>ŠVAJDOVÁ Berenika</v>
      </c>
      <c r="C8" s="38" t="str">
        <f>IF(Seznam!R8="","",Seznam!R8)</f>
        <v>Minikárklub Mimoň v AČR</v>
      </c>
      <c r="D8" s="39" t="str">
        <f>IF(Seznam!S8="","",Seznam!S8)</f>
        <v>SČ</v>
      </c>
      <c r="E8" s="13">
        <f>IF(Tr!T8="","",Tr!T8)</f>
        <v>58.31</v>
      </c>
      <c r="F8" s="67">
        <f>IF(Tr!U8="","",Tr!U8)</f>
        <v>100</v>
      </c>
      <c r="G8" s="67" t="str">
        <f>IF(Tr!V8="","",Tr!V8)</f>
        <v/>
      </c>
      <c r="H8" s="67" t="str">
        <f>IF(Tr!W8="","",Tr!W8)</f>
        <v/>
      </c>
      <c r="I8" s="1">
        <f>IF('1j'!T8="",0,'1j'!T8)</f>
        <v>59.06</v>
      </c>
      <c r="J8" s="68">
        <f>IF('1j'!U8="",0,'1j'!U8)</f>
        <v>0</v>
      </c>
      <c r="K8" s="68">
        <f>IF('1j'!V8="",0,'1j'!V8)</f>
        <v>0</v>
      </c>
      <c r="L8" s="68">
        <f>IF('1j'!W8="",0,'1j'!W8)</f>
        <v>0</v>
      </c>
      <c r="M8" s="1">
        <f>IF('2j (proA 1j)'!T8="",0,'2j (proA 1j)'!T8)</f>
        <v>57.77</v>
      </c>
      <c r="N8" s="68">
        <f>IF('2j (proA 1j)'!U8="",0,'2j (proA 1j)'!U8)</f>
        <v>0</v>
      </c>
      <c r="O8" s="68">
        <f>IF('2j (proA 1j)'!V8="",0,'2j (proA 1j)'!V8)</f>
        <v>0</v>
      </c>
      <c r="P8" s="68">
        <f>IF('2j (proA 1j)'!W8="",0,'2j (proA 1j)'!W8)</f>
        <v>0</v>
      </c>
      <c r="Q8" s="1">
        <f>IF('3j (proA 2j)'!T8="",0,'3j (proA 2j)'!T8)</f>
        <v>57.94</v>
      </c>
      <c r="R8" s="68">
        <f>IF('3j (proA 2j)'!U8="",0,'3j (proA 2j)'!U8)</f>
        <v>0</v>
      </c>
      <c r="S8" s="68">
        <f>IF('3j (proA 2j)'!V8="",0,'3j (proA 2j)'!V8)</f>
        <v>0</v>
      </c>
      <c r="T8" s="68">
        <f>IF('3j (proA 2j)'!W8="",0,'3j (proA 2j)'!W8)</f>
        <v>0</v>
      </c>
      <c r="U8" s="1">
        <f t="shared" si="5"/>
        <v>115.71005906000001</v>
      </c>
      <c r="V8" s="65">
        <f t="shared" si="6"/>
        <v>7</v>
      </c>
      <c r="W8" s="3"/>
      <c r="X8" s="3"/>
      <c r="Y8" s="3"/>
      <c r="Z8" s="52" t="str">
        <f t="shared" si="7"/>
        <v>B</v>
      </c>
      <c r="AA8" s="4">
        <f t="shared" si="0"/>
        <v>59.06</v>
      </c>
      <c r="AB8" s="4">
        <f t="shared" si="0"/>
        <v>0</v>
      </c>
      <c r="AC8" s="4">
        <f t="shared" si="0"/>
        <v>0</v>
      </c>
      <c r="AD8" s="4">
        <f t="shared" si="0"/>
        <v>0</v>
      </c>
      <c r="AE8" s="5">
        <f t="shared" si="0"/>
        <v>57.77</v>
      </c>
      <c r="AF8" s="15">
        <f t="shared" si="0"/>
        <v>0</v>
      </c>
      <c r="AG8" s="15">
        <f t="shared" si="0"/>
        <v>0</v>
      </c>
      <c r="AH8" s="15">
        <f t="shared" si="0"/>
        <v>0</v>
      </c>
      <c r="AI8" s="6">
        <f t="shared" si="0"/>
        <v>57.94</v>
      </c>
      <c r="AJ8" s="15">
        <f t="shared" si="0"/>
        <v>0</v>
      </c>
      <c r="AK8" s="15">
        <f t="shared" si="0"/>
        <v>0</v>
      </c>
      <c r="AL8" s="15">
        <f t="shared" si="0"/>
        <v>0</v>
      </c>
      <c r="AM8" s="7">
        <f t="shared" si="1"/>
        <v>59.06</v>
      </c>
      <c r="AN8" s="7">
        <f t="shared" si="2"/>
        <v>57.77</v>
      </c>
      <c r="AO8" s="7">
        <f t="shared" si="3"/>
        <v>57.94</v>
      </c>
      <c r="AP8" s="8">
        <f t="shared" si="8"/>
        <v>57.77</v>
      </c>
      <c r="AQ8" s="53">
        <f t="shared" si="9"/>
        <v>59.06</v>
      </c>
      <c r="AR8" s="54">
        <f t="shared" si="10"/>
        <v>57.77</v>
      </c>
      <c r="AS8" s="54">
        <f t="shared" si="11"/>
        <v>5.7939999999999998E-5</v>
      </c>
      <c r="AT8" s="55">
        <f t="shared" si="12"/>
        <v>5.7939999999999998E-5</v>
      </c>
      <c r="AU8" s="55">
        <f t="shared" si="13"/>
        <v>5.906E-5</v>
      </c>
      <c r="AV8" s="55">
        <f t="shared" si="14"/>
        <v>5.9060000000000001E-11</v>
      </c>
      <c r="AW8" s="55">
        <f t="shared" si="15"/>
        <v>5.7770000000000002E-9</v>
      </c>
      <c r="AX8" s="53">
        <f t="shared" si="16"/>
        <v>0</v>
      </c>
      <c r="AY8" s="56">
        <f t="shared" si="17"/>
        <v>57.770057940000001</v>
      </c>
      <c r="AZ8" s="56">
        <f t="shared" si="18"/>
        <v>57.770057940059061</v>
      </c>
      <c r="BA8" s="56">
        <f t="shared" si="19"/>
        <v>115.71005906000001</v>
      </c>
      <c r="BB8" s="56">
        <f t="shared" si="20"/>
        <v>174.77000000577701</v>
      </c>
      <c r="BC8" s="57">
        <f t="shared" si="21"/>
        <v>115.71005906000001</v>
      </c>
      <c r="BD8" s="12">
        <f t="shared" si="22"/>
        <v>7</v>
      </c>
      <c r="BE8">
        <f t="shared" si="23"/>
        <v>59.060100000000006</v>
      </c>
      <c r="BF8">
        <f t="shared" si="24"/>
        <v>57.770200000000003</v>
      </c>
      <c r="BG8">
        <f t="shared" si="25"/>
        <v>57.940300000000001</v>
      </c>
      <c r="BH8" s="3">
        <f t="shared" si="26"/>
        <v>1</v>
      </c>
      <c r="BI8" s="3">
        <f t="shared" si="4"/>
        <v>3</v>
      </c>
      <c r="BJ8" s="3">
        <f t="shared" si="4"/>
        <v>2</v>
      </c>
      <c r="BK8">
        <f t="shared" si="27"/>
        <v>1</v>
      </c>
      <c r="BL8">
        <f t="shared" si="28"/>
        <v>3</v>
      </c>
      <c r="BM8">
        <f t="shared" si="29"/>
        <v>2</v>
      </c>
    </row>
    <row r="9" spans="1:65" ht="16.5" customHeight="1">
      <c r="A9" s="14">
        <f>IF(Seznam!P9="","",Seznam!P9)</f>
        <v>411</v>
      </c>
      <c r="B9" s="14" t="str">
        <f>IF(Seznam!Q9="","",Seznam!Q9)</f>
        <v>BODINEK Lukáš</v>
      </c>
      <c r="C9" s="38" t="str">
        <f>IF(Seznam!R9="","",Seznam!R9)</f>
        <v>MK Hlubočky v AČR</v>
      </c>
      <c r="D9" s="39" t="str">
        <f>IF(Seznam!S9="","",Seznam!S9)</f>
        <v>JM</v>
      </c>
      <c r="E9" s="13">
        <f>IF(Tr!T9="","",Tr!T9)</f>
        <v>58.72</v>
      </c>
      <c r="F9" s="67" t="str">
        <f>IF(Tr!U9="","",Tr!U9)</f>
        <v/>
      </c>
      <c r="G9" s="67" t="str">
        <f>IF(Tr!V9="","",Tr!V9)</f>
        <v/>
      </c>
      <c r="H9" s="67" t="str">
        <f>IF(Tr!W9="","",Tr!W9)</f>
        <v/>
      </c>
      <c r="I9" s="1">
        <f>IF('1j'!T9="",0,'1j'!T9)</f>
        <v>57.87</v>
      </c>
      <c r="J9" s="68">
        <f>IF('1j'!U9="",0,'1j'!U9)</f>
        <v>0</v>
      </c>
      <c r="K9" s="68">
        <f>IF('1j'!V9="",0,'1j'!V9)</f>
        <v>0</v>
      </c>
      <c r="L9" s="68">
        <f>IF('1j'!W9="",0,'1j'!W9)</f>
        <v>0</v>
      </c>
      <c r="M9" s="1">
        <f>IF('2j (proA 1j)'!T9="",0,'2j (proA 1j)'!T9)</f>
        <v>58.01</v>
      </c>
      <c r="N9" s="68">
        <f>IF('2j (proA 1j)'!U9="",0,'2j (proA 1j)'!U9)</f>
        <v>0</v>
      </c>
      <c r="O9" s="68">
        <f>IF('2j (proA 1j)'!V9="",0,'2j (proA 1j)'!V9)</f>
        <v>0</v>
      </c>
      <c r="P9" s="68">
        <f>IF('2j (proA 1j)'!W9="",0,'2j (proA 1j)'!W9)</f>
        <v>0</v>
      </c>
      <c r="Q9" s="1">
        <f>IF('3j (proA 2j)'!T9="",0,'3j (proA 2j)'!T9)</f>
        <v>59.7</v>
      </c>
      <c r="R9" s="68">
        <f>IF('3j (proA 2j)'!U9="",0,'3j (proA 2j)'!U9)</f>
        <v>2</v>
      </c>
      <c r="S9" s="68">
        <f>IF('3j (proA 2j)'!V9="",0,'3j (proA 2j)'!V9)</f>
        <v>0</v>
      </c>
      <c r="T9" s="68">
        <f>IF('3j (proA 2j)'!W9="",0,'3j (proA 2j)'!W9)</f>
        <v>0</v>
      </c>
      <c r="U9" s="1">
        <f t="shared" si="5"/>
        <v>115.88006169999998</v>
      </c>
      <c r="V9" s="65">
        <f t="shared" si="6"/>
        <v>10</v>
      </c>
      <c r="W9" s="3"/>
      <c r="X9" s="3"/>
      <c r="Y9" s="3"/>
      <c r="Z9" s="52" t="str">
        <f t="shared" si="7"/>
        <v>B</v>
      </c>
      <c r="AA9" s="4">
        <f t="shared" si="0"/>
        <v>57.87</v>
      </c>
      <c r="AB9" s="4">
        <f t="shared" si="0"/>
        <v>0</v>
      </c>
      <c r="AC9" s="4">
        <f t="shared" si="0"/>
        <v>0</v>
      </c>
      <c r="AD9" s="4">
        <f t="shared" si="0"/>
        <v>0</v>
      </c>
      <c r="AE9" s="5">
        <f t="shared" si="0"/>
        <v>58.01</v>
      </c>
      <c r="AF9" s="15">
        <f t="shared" si="0"/>
        <v>0</v>
      </c>
      <c r="AG9" s="15">
        <f t="shared" si="0"/>
        <v>0</v>
      </c>
      <c r="AH9" s="15">
        <f t="shared" si="0"/>
        <v>0</v>
      </c>
      <c r="AI9" s="6">
        <f t="shared" si="0"/>
        <v>59.7</v>
      </c>
      <c r="AJ9" s="15">
        <f t="shared" si="0"/>
        <v>2</v>
      </c>
      <c r="AK9" s="15">
        <f t="shared" si="0"/>
        <v>0</v>
      </c>
      <c r="AL9" s="15">
        <f t="shared" si="0"/>
        <v>0</v>
      </c>
      <c r="AM9" s="7">
        <f t="shared" si="1"/>
        <v>57.87</v>
      </c>
      <c r="AN9" s="7">
        <f t="shared" si="2"/>
        <v>58.01</v>
      </c>
      <c r="AO9" s="7">
        <f t="shared" si="3"/>
        <v>61.7</v>
      </c>
      <c r="AP9" s="8">
        <f t="shared" si="8"/>
        <v>57.87</v>
      </c>
      <c r="AQ9" s="53">
        <f t="shared" si="9"/>
        <v>61.7</v>
      </c>
      <c r="AR9" s="54">
        <f t="shared" si="10"/>
        <v>58.01</v>
      </c>
      <c r="AS9" s="54">
        <f t="shared" si="11"/>
        <v>6.1700000000000009E-5</v>
      </c>
      <c r="AT9" s="55">
        <f t="shared" si="12"/>
        <v>5.8009999999999988E-5</v>
      </c>
      <c r="AU9" s="55">
        <f t="shared" si="13"/>
        <v>6.1700000000000009E-5</v>
      </c>
      <c r="AV9" s="55">
        <f t="shared" si="14"/>
        <v>6.1700000000000004E-11</v>
      </c>
      <c r="AW9" s="55">
        <f t="shared" si="15"/>
        <v>5.787E-9</v>
      </c>
      <c r="AX9" s="53">
        <f t="shared" si="16"/>
        <v>1.9999999999999999E-6</v>
      </c>
      <c r="AY9" s="56">
        <f t="shared" si="17"/>
        <v>58.010061700000001</v>
      </c>
      <c r="AZ9" s="56">
        <f t="shared" si="18"/>
        <v>57.870058010061697</v>
      </c>
      <c r="BA9" s="56">
        <f t="shared" si="19"/>
        <v>115.88006169999998</v>
      </c>
      <c r="BB9" s="56">
        <f t="shared" si="20"/>
        <v>177.58000200578698</v>
      </c>
      <c r="BC9" s="57">
        <f t="shared" si="21"/>
        <v>115.88006169999998</v>
      </c>
      <c r="BD9" s="12">
        <f t="shared" si="22"/>
        <v>10</v>
      </c>
      <c r="BE9">
        <f t="shared" si="23"/>
        <v>57.870100000000001</v>
      </c>
      <c r="BF9">
        <f t="shared" si="24"/>
        <v>58.010199999999998</v>
      </c>
      <c r="BG9">
        <f t="shared" si="25"/>
        <v>61.700300000000006</v>
      </c>
      <c r="BH9" s="3">
        <f t="shared" si="26"/>
        <v>3</v>
      </c>
      <c r="BI9" s="3">
        <f t="shared" si="4"/>
        <v>2</v>
      </c>
      <c r="BJ9" s="3">
        <f t="shared" si="4"/>
        <v>1</v>
      </c>
      <c r="BK9">
        <f t="shared" si="27"/>
        <v>3</v>
      </c>
      <c r="BL9">
        <f t="shared" si="28"/>
        <v>2</v>
      </c>
      <c r="BM9">
        <f t="shared" si="29"/>
        <v>1</v>
      </c>
    </row>
    <row r="10" spans="1:65" ht="16.5" customHeight="1">
      <c r="A10" s="14">
        <f>IF(Seznam!P10="","",Seznam!P10)</f>
        <v>409</v>
      </c>
      <c r="B10" s="14" t="str">
        <f>IF(Seznam!Q10="","",Seznam!Q10)</f>
        <v>KUČEROVÁ Michaela</v>
      </c>
      <c r="C10" s="38" t="str">
        <f>IF(Seznam!R10="","",Seznam!R10)</f>
        <v>MK Hlubočky v AČR</v>
      </c>
      <c r="D10" s="39" t="str">
        <f>IF(Seznam!S10="","",Seznam!S10)</f>
        <v>JM</v>
      </c>
      <c r="E10" s="13">
        <f>IF(Tr!T10="","",Tr!T10)</f>
        <v>60.13</v>
      </c>
      <c r="F10" s="67" t="str">
        <f>IF(Tr!U10="","",Tr!U10)</f>
        <v/>
      </c>
      <c r="G10" s="67" t="str">
        <f>IF(Tr!V10="","",Tr!V10)</f>
        <v/>
      </c>
      <c r="H10" s="67" t="str">
        <f>IF(Tr!W10="","",Tr!W10)</f>
        <v/>
      </c>
      <c r="I10" s="1">
        <f>IF('1j'!T10="",0,'1j'!T10)</f>
        <v>58.68</v>
      </c>
      <c r="J10" s="68">
        <f>IF('1j'!U10="",0,'1j'!U10)</f>
        <v>0</v>
      </c>
      <c r="K10" s="68">
        <f>IF('1j'!V10="",0,'1j'!V10)</f>
        <v>0</v>
      </c>
      <c r="L10" s="68">
        <f>IF('1j'!W10="",0,'1j'!W10)</f>
        <v>0</v>
      </c>
      <c r="M10" s="1">
        <f>IF('2j (proA 1j)'!T10="",0,'2j (proA 1j)'!T10)</f>
        <v>57.75</v>
      </c>
      <c r="N10" s="68">
        <f>IF('2j (proA 1j)'!U10="",0,'2j (proA 1j)'!U10)</f>
        <v>0</v>
      </c>
      <c r="O10" s="68">
        <f>IF('2j (proA 1j)'!V10="",0,'2j (proA 1j)'!V10)</f>
        <v>0</v>
      </c>
      <c r="P10" s="68">
        <f>IF('2j (proA 1j)'!W10="",0,'2j (proA 1j)'!W10)</f>
        <v>0</v>
      </c>
      <c r="Q10" s="1">
        <f>IF('3j (proA 2j)'!T10="",0,'3j (proA 2j)'!T10)</f>
        <v>57.99</v>
      </c>
      <c r="R10" s="68">
        <f>IF('3j (proA 2j)'!U10="",0,'3j (proA 2j)'!U10)</f>
        <v>0</v>
      </c>
      <c r="S10" s="68">
        <f>IF('3j (proA 2j)'!V10="",0,'3j (proA 2j)'!V10)</f>
        <v>0</v>
      </c>
      <c r="T10" s="68">
        <f>IF('3j (proA 2j)'!W10="",0,'3j (proA 2j)'!W10)</f>
        <v>0</v>
      </c>
      <c r="U10" s="1">
        <f t="shared" si="5"/>
        <v>115.74005868</v>
      </c>
      <c r="V10" s="65">
        <f t="shared" si="6"/>
        <v>9</v>
      </c>
      <c r="W10" s="3"/>
      <c r="X10" s="3"/>
      <c r="Y10" s="3"/>
      <c r="Z10" s="52" t="str">
        <f t="shared" si="7"/>
        <v>B</v>
      </c>
      <c r="AA10" s="4">
        <f t="shared" si="0"/>
        <v>58.68</v>
      </c>
      <c r="AB10" s="4">
        <f t="shared" si="0"/>
        <v>0</v>
      </c>
      <c r="AC10" s="4">
        <f t="shared" si="0"/>
        <v>0</v>
      </c>
      <c r="AD10" s="4">
        <f t="shared" si="0"/>
        <v>0</v>
      </c>
      <c r="AE10" s="5">
        <f t="shared" si="0"/>
        <v>57.75</v>
      </c>
      <c r="AF10" s="15">
        <f t="shared" si="0"/>
        <v>0</v>
      </c>
      <c r="AG10" s="15">
        <f t="shared" si="0"/>
        <v>0</v>
      </c>
      <c r="AH10" s="15">
        <f t="shared" si="0"/>
        <v>0</v>
      </c>
      <c r="AI10" s="6">
        <f t="shared" si="0"/>
        <v>57.99</v>
      </c>
      <c r="AJ10" s="15">
        <f t="shared" si="0"/>
        <v>0</v>
      </c>
      <c r="AK10" s="15">
        <f t="shared" si="0"/>
        <v>0</v>
      </c>
      <c r="AL10" s="15">
        <f t="shared" si="0"/>
        <v>0</v>
      </c>
      <c r="AM10" s="7">
        <f t="shared" si="1"/>
        <v>58.68</v>
      </c>
      <c r="AN10" s="7">
        <f t="shared" si="2"/>
        <v>57.75</v>
      </c>
      <c r="AO10" s="7">
        <f t="shared" si="3"/>
        <v>57.99</v>
      </c>
      <c r="AP10" s="8">
        <f t="shared" si="8"/>
        <v>57.75</v>
      </c>
      <c r="AQ10" s="53">
        <f t="shared" si="9"/>
        <v>58.68</v>
      </c>
      <c r="AR10" s="54">
        <f t="shared" si="10"/>
        <v>57.75</v>
      </c>
      <c r="AS10" s="54">
        <f t="shared" si="11"/>
        <v>5.7989999999999999E-5</v>
      </c>
      <c r="AT10" s="55">
        <f t="shared" si="12"/>
        <v>5.7990000000000012E-5</v>
      </c>
      <c r="AU10" s="55">
        <f t="shared" si="13"/>
        <v>5.8680000000000001E-5</v>
      </c>
      <c r="AV10" s="55">
        <f t="shared" si="14"/>
        <v>5.8679999999999998E-11</v>
      </c>
      <c r="AW10" s="55">
        <f t="shared" si="15"/>
        <v>5.7749999999999996E-9</v>
      </c>
      <c r="AX10" s="53">
        <f t="shared" si="16"/>
        <v>0</v>
      </c>
      <c r="AY10" s="56">
        <f t="shared" si="17"/>
        <v>57.750057990000002</v>
      </c>
      <c r="AZ10" s="56">
        <f t="shared" si="18"/>
        <v>57.750057990058679</v>
      </c>
      <c r="BA10" s="56">
        <f t="shared" si="19"/>
        <v>115.74005868</v>
      </c>
      <c r="BB10" s="56">
        <f t="shared" si="20"/>
        <v>174.42000000577502</v>
      </c>
      <c r="BC10" s="57">
        <f t="shared" si="21"/>
        <v>115.74005868</v>
      </c>
      <c r="BD10" s="12">
        <f t="shared" si="22"/>
        <v>9</v>
      </c>
      <c r="BE10">
        <f t="shared" si="23"/>
        <v>58.680100000000003</v>
      </c>
      <c r="BF10">
        <f t="shared" si="24"/>
        <v>57.7502</v>
      </c>
      <c r="BG10">
        <f t="shared" si="25"/>
        <v>57.990300000000005</v>
      </c>
      <c r="BH10" s="3">
        <f t="shared" si="26"/>
        <v>1</v>
      </c>
      <c r="BI10" s="3">
        <f t="shared" si="4"/>
        <v>3</v>
      </c>
      <c r="BJ10" s="3">
        <f t="shared" si="4"/>
        <v>2</v>
      </c>
      <c r="BK10">
        <f t="shared" si="27"/>
        <v>1</v>
      </c>
      <c r="BL10">
        <f t="shared" si="28"/>
        <v>3</v>
      </c>
      <c r="BM10">
        <f t="shared" si="29"/>
        <v>2</v>
      </c>
    </row>
    <row r="11" spans="1:65" ht="16.5" customHeight="1">
      <c r="A11" s="14">
        <f>IF(Seznam!P11="","",Seznam!P11)</f>
        <v>407</v>
      </c>
      <c r="B11" s="14" t="str">
        <f>IF(Seznam!Q11="","",Seznam!Q11)</f>
        <v>LOCHMAN Martin</v>
      </c>
      <c r="C11" s="38" t="str">
        <f>IF(Seznam!R11="","",Seznam!R11)</f>
        <v>ÚAMK - AMK Škoda</v>
      </c>
      <c r="D11" s="39" t="str">
        <f>IF(Seznam!S11="","",Seznam!S11)</f>
        <v>StČ</v>
      </c>
      <c r="E11" s="13">
        <f>IF(Tr!T11="","",Tr!T11)</f>
        <v>58.63</v>
      </c>
      <c r="F11" s="67" t="str">
        <f>IF(Tr!U11="","",Tr!U11)</f>
        <v/>
      </c>
      <c r="G11" s="67" t="str">
        <f>IF(Tr!V11="","",Tr!V11)</f>
        <v/>
      </c>
      <c r="H11" s="67" t="str">
        <f>IF(Tr!W11="","",Tr!W11)</f>
        <v/>
      </c>
      <c r="I11" s="1">
        <f>IF('1j'!T11="",0,'1j'!T11)</f>
        <v>57.93</v>
      </c>
      <c r="J11" s="68">
        <f>IF('1j'!U11="",0,'1j'!U11)</f>
        <v>0</v>
      </c>
      <c r="K11" s="68">
        <f>IF('1j'!V11="",0,'1j'!V11)</f>
        <v>0</v>
      </c>
      <c r="L11" s="68">
        <f>IF('1j'!W11="",0,'1j'!W11)</f>
        <v>0</v>
      </c>
      <c r="M11" s="1">
        <f>IF('2j (proA 1j)'!T11="",0,'2j (proA 1j)'!T11)</f>
        <v>56.28</v>
      </c>
      <c r="N11" s="68">
        <f>IF('2j (proA 1j)'!U11="",0,'2j (proA 1j)'!U11)</f>
        <v>0</v>
      </c>
      <c r="O11" s="68">
        <f>IF('2j (proA 1j)'!V11="",0,'2j (proA 1j)'!V11)</f>
        <v>0</v>
      </c>
      <c r="P11" s="68">
        <f>IF('2j (proA 1j)'!W11="",0,'2j (proA 1j)'!W11)</f>
        <v>0</v>
      </c>
      <c r="Q11" s="1">
        <f>IF('3j (proA 2j)'!T11="",0,'3j (proA 2j)'!T11)</f>
        <v>57.05</v>
      </c>
      <c r="R11" s="68">
        <f>IF('3j (proA 2j)'!U11="",0,'3j (proA 2j)'!U11)</f>
        <v>0</v>
      </c>
      <c r="S11" s="68">
        <f>IF('3j (proA 2j)'!V11="",0,'3j (proA 2j)'!V11)</f>
        <v>0</v>
      </c>
      <c r="T11" s="68">
        <f>IF('3j (proA 2j)'!W11="",0,'3j (proA 2j)'!W11)</f>
        <v>0</v>
      </c>
      <c r="U11" s="1">
        <f t="shared" si="5"/>
        <v>113.33005792999998</v>
      </c>
      <c r="V11" s="65">
        <f t="shared" si="6"/>
        <v>4</v>
      </c>
      <c r="W11" s="3"/>
      <c r="X11" s="3"/>
      <c r="Y11" s="3"/>
      <c r="Z11" s="52" t="str">
        <f t="shared" si="7"/>
        <v>B</v>
      </c>
      <c r="AA11" s="4">
        <f t="shared" si="0"/>
        <v>57.93</v>
      </c>
      <c r="AB11" s="4">
        <f t="shared" si="0"/>
        <v>0</v>
      </c>
      <c r="AC11" s="4">
        <f t="shared" si="0"/>
        <v>0</v>
      </c>
      <c r="AD11" s="4">
        <f t="shared" si="0"/>
        <v>0</v>
      </c>
      <c r="AE11" s="5">
        <f t="shared" si="0"/>
        <v>56.28</v>
      </c>
      <c r="AF11" s="15">
        <f t="shared" si="0"/>
        <v>0</v>
      </c>
      <c r="AG11" s="15">
        <f t="shared" si="0"/>
        <v>0</v>
      </c>
      <c r="AH11" s="15">
        <f t="shared" si="0"/>
        <v>0</v>
      </c>
      <c r="AI11" s="6">
        <f t="shared" si="0"/>
        <v>57.05</v>
      </c>
      <c r="AJ11" s="15">
        <f t="shared" si="0"/>
        <v>0</v>
      </c>
      <c r="AK11" s="15">
        <f t="shared" si="0"/>
        <v>0</v>
      </c>
      <c r="AL11" s="15">
        <f t="shared" si="0"/>
        <v>0</v>
      </c>
      <c r="AM11" s="7">
        <f t="shared" si="1"/>
        <v>57.93</v>
      </c>
      <c r="AN11" s="7">
        <f t="shared" si="2"/>
        <v>56.28</v>
      </c>
      <c r="AO11" s="7">
        <f t="shared" si="3"/>
        <v>57.05</v>
      </c>
      <c r="AP11" s="8">
        <f t="shared" si="8"/>
        <v>56.28</v>
      </c>
      <c r="AQ11" s="53">
        <f t="shared" si="9"/>
        <v>57.93</v>
      </c>
      <c r="AR11" s="54">
        <f t="shared" si="10"/>
        <v>56.28</v>
      </c>
      <c r="AS11" s="54">
        <f t="shared" si="11"/>
        <v>5.7049999999999998E-5</v>
      </c>
      <c r="AT11" s="55">
        <f t="shared" si="12"/>
        <v>5.7049999999999984E-5</v>
      </c>
      <c r="AU11" s="55">
        <f t="shared" si="13"/>
        <v>5.7930000000000003E-5</v>
      </c>
      <c r="AV11" s="55">
        <f t="shared" si="14"/>
        <v>5.7930000000000001E-11</v>
      </c>
      <c r="AW11" s="55">
        <f t="shared" si="15"/>
        <v>5.628E-9</v>
      </c>
      <c r="AX11" s="53">
        <f t="shared" si="16"/>
        <v>0</v>
      </c>
      <c r="AY11" s="56">
        <f t="shared" si="17"/>
        <v>56.280057050000003</v>
      </c>
      <c r="AZ11" s="56">
        <f t="shared" si="18"/>
        <v>56.280057050057934</v>
      </c>
      <c r="BA11" s="56">
        <f t="shared" si="19"/>
        <v>113.33005792999998</v>
      </c>
      <c r="BB11" s="56">
        <f t="shared" si="20"/>
        <v>171.260000005628</v>
      </c>
      <c r="BC11" s="57">
        <f t="shared" si="21"/>
        <v>113.33005792999998</v>
      </c>
      <c r="BD11" s="12">
        <f t="shared" si="22"/>
        <v>4</v>
      </c>
      <c r="BE11">
        <f t="shared" si="23"/>
        <v>57.930100000000003</v>
      </c>
      <c r="BF11">
        <f t="shared" si="24"/>
        <v>56.280200000000001</v>
      </c>
      <c r="BG11">
        <f t="shared" si="25"/>
        <v>57.0503</v>
      </c>
      <c r="BH11" s="3">
        <f t="shared" si="26"/>
        <v>1</v>
      </c>
      <c r="BI11" s="3">
        <f t="shared" si="4"/>
        <v>3</v>
      </c>
      <c r="BJ11" s="3">
        <f t="shared" si="4"/>
        <v>2</v>
      </c>
      <c r="BK11">
        <f t="shared" si="27"/>
        <v>1</v>
      </c>
      <c r="BL11">
        <f t="shared" si="28"/>
        <v>3</v>
      </c>
      <c r="BM11">
        <f t="shared" si="29"/>
        <v>2</v>
      </c>
    </row>
    <row r="12" spans="1:65" ht="16.5" customHeight="1">
      <c r="A12" s="14">
        <f>IF(Seznam!P12="","",Seznam!P12)</f>
        <v>405</v>
      </c>
      <c r="B12" s="14" t="str">
        <f>IF(Seznam!Q12="","",Seznam!Q12)</f>
        <v>JUDA Jan</v>
      </c>
      <c r="C12" s="38" t="str">
        <f>IF(Seznam!R12="","",Seznam!R12)</f>
        <v>Auto klub Velešín v AČR</v>
      </c>
      <c r="D12" s="39" t="str">
        <f>IF(Seznam!S12="","",Seznam!S12)</f>
        <v>JČ</v>
      </c>
      <c r="E12" s="13">
        <f>IF(Tr!T12="","",Tr!T12)</f>
        <v>58.12</v>
      </c>
      <c r="F12" s="67" t="str">
        <f>IF(Tr!U12="","",Tr!U12)</f>
        <v/>
      </c>
      <c r="G12" s="67" t="str">
        <f>IF(Tr!V12="","",Tr!V12)</f>
        <v/>
      </c>
      <c r="H12" s="67" t="str">
        <f>IF(Tr!W12="","",Tr!W12)</f>
        <v/>
      </c>
      <c r="I12" s="1">
        <f>IF('1j'!T12="",0,'1j'!T12)</f>
        <v>57.3</v>
      </c>
      <c r="J12" s="68">
        <f>IF('1j'!U12="",0,'1j'!U12)</f>
        <v>0</v>
      </c>
      <c r="K12" s="68">
        <f>IF('1j'!V12="",0,'1j'!V12)</f>
        <v>0</v>
      </c>
      <c r="L12" s="68">
        <f>IF('1j'!W12="",0,'1j'!W12)</f>
        <v>0</v>
      </c>
      <c r="M12" s="1">
        <f>IF('2j (proA 1j)'!T12="",0,'2j (proA 1j)'!T12)</f>
        <v>56.33</v>
      </c>
      <c r="N12" s="68">
        <f>IF('2j (proA 1j)'!U12="",0,'2j (proA 1j)'!U12)</f>
        <v>0</v>
      </c>
      <c r="O12" s="68">
        <f>IF('2j (proA 1j)'!V12="",0,'2j (proA 1j)'!V12)</f>
        <v>0</v>
      </c>
      <c r="P12" s="68">
        <f>IF('2j (proA 1j)'!W12="",0,'2j (proA 1j)'!W12)</f>
        <v>0</v>
      </c>
      <c r="Q12" s="1">
        <f>IF('3j (proA 2j)'!T12="",0,'3j (proA 2j)'!T12)</f>
        <v>56.25</v>
      </c>
      <c r="R12" s="68">
        <f>IF('3j (proA 2j)'!U12="",0,'3j (proA 2j)'!U12)</f>
        <v>0</v>
      </c>
      <c r="S12" s="68">
        <f>IF('3j (proA 2j)'!V12="",0,'3j (proA 2j)'!V12)</f>
        <v>0</v>
      </c>
      <c r="T12" s="68">
        <f>IF('3j (proA 2j)'!W12="",0,'3j (proA 2j)'!W12)</f>
        <v>0</v>
      </c>
      <c r="U12" s="1">
        <f t="shared" si="5"/>
        <v>112.58005729999999</v>
      </c>
      <c r="V12" s="65">
        <f t="shared" si="6"/>
        <v>3</v>
      </c>
      <c r="W12" s="3"/>
      <c r="X12" s="3"/>
      <c r="Y12" s="3"/>
      <c r="Z12" s="52" t="str">
        <f t="shared" si="7"/>
        <v>B</v>
      </c>
      <c r="AA12" s="4">
        <f t="shared" si="0"/>
        <v>57.3</v>
      </c>
      <c r="AB12" s="4">
        <f t="shared" si="0"/>
        <v>0</v>
      </c>
      <c r="AC12" s="4">
        <f t="shared" si="0"/>
        <v>0</v>
      </c>
      <c r="AD12" s="4">
        <f t="shared" si="0"/>
        <v>0</v>
      </c>
      <c r="AE12" s="5">
        <f t="shared" si="0"/>
        <v>56.33</v>
      </c>
      <c r="AF12" s="15">
        <f t="shared" si="0"/>
        <v>0</v>
      </c>
      <c r="AG12" s="15">
        <f t="shared" si="0"/>
        <v>0</v>
      </c>
      <c r="AH12" s="15">
        <f t="shared" si="0"/>
        <v>0</v>
      </c>
      <c r="AI12" s="6">
        <f t="shared" si="0"/>
        <v>56.25</v>
      </c>
      <c r="AJ12" s="15">
        <f t="shared" si="0"/>
        <v>0</v>
      </c>
      <c r="AK12" s="15">
        <f t="shared" si="0"/>
        <v>0</v>
      </c>
      <c r="AL12" s="15">
        <f t="shared" si="0"/>
        <v>0</v>
      </c>
      <c r="AM12" s="7">
        <f t="shared" si="1"/>
        <v>57.3</v>
      </c>
      <c r="AN12" s="7">
        <f t="shared" si="2"/>
        <v>56.33</v>
      </c>
      <c r="AO12" s="7">
        <f t="shared" si="3"/>
        <v>56.25</v>
      </c>
      <c r="AP12" s="8">
        <f t="shared" si="8"/>
        <v>56.25</v>
      </c>
      <c r="AQ12" s="53">
        <f t="shared" si="9"/>
        <v>57.3</v>
      </c>
      <c r="AR12" s="54">
        <f t="shared" si="10"/>
        <v>56.25</v>
      </c>
      <c r="AS12" s="54">
        <f t="shared" si="11"/>
        <v>5.6329999999999998E-5</v>
      </c>
      <c r="AT12" s="55">
        <f t="shared" si="12"/>
        <v>5.6329999999999998E-5</v>
      </c>
      <c r="AU12" s="55">
        <f t="shared" si="13"/>
        <v>5.7299999999999997E-5</v>
      </c>
      <c r="AV12" s="55">
        <f t="shared" si="14"/>
        <v>5.7299999999999999E-11</v>
      </c>
      <c r="AW12" s="55">
        <f t="shared" si="15"/>
        <v>5.6249999999999999E-9</v>
      </c>
      <c r="AX12" s="53">
        <f t="shared" si="16"/>
        <v>0</v>
      </c>
      <c r="AY12" s="56">
        <f t="shared" si="17"/>
        <v>56.25005633</v>
      </c>
      <c r="AZ12" s="56">
        <f t="shared" si="18"/>
        <v>56.250056330057298</v>
      </c>
      <c r="BA12" s="56">
        <f t="shared" si="19"/>
        <v>112.58005729999999</v>
      </c>
      <c r="BB12" s="56">
        <f t="shared" si="20"/>
        <v>169.88000000562499</v>
      </c>
      <c r="BC12" s="57">
        <f t="shared" si="21"/>
        <v>112.58005729999999</v>
      </c>
      <c r="BD12" s="12">
        <f t="shared" si="22"/>
        <v>3</v>
      </c>
      <c r="BE12">
        <f t="shared" si="23"/>
        <v>57.3001</v>
      </c>
      <c r="BF12">
        <f t="shared" si="24"/>
        <v>56.330199999999998</v>
      </c>
      <c r="BG12">
        <f t="shared" si="25"/>
        <v>56.250300000000003</v>
      </c>
      <c r="BH12" s="3">
        <f t="shared" si="26"/>
        <v>1</v>
      </c>
      <c r="BI12" s="3">
        <f t="shared" si="4"/>
        <v>2</v>
      </c>
      <c r="BJ12" s="3">
        <f t="shared" si="4"/>
        <v>3</v>
      </c>
      <c r="BK12">
        <f t="shared" si="27"/>
        <v>1</v>
      </c>
      <c r="BL12">
        <f t="shared" si="28"/>
        <v>2</v>
      </c>
      <c r="BM12">
        <f t="shared" si="29"/>
        <v>3</v>
      </c>
    </row>
    <row r="13" spans="1:65" ht="16.5" customHeight="1">
      <c r="A13" s="14">
        <f>IF(Seznam!P13="","",Seznam!P13)</f>
        <v>403</v>
      </c>
      <c r="B13" s="14" t="str">
        <f>IF(Seznam!Q13="","",Seznam!Q13)</f>
        <v>DVOŘÁČEK Tomáš</v>
      </c>
      <c r="C13" s="38" t="str">
        <f>IF(Seznam!R13="","",Seznam!R13)</f>
        <v>Minikáry Libeř klub v AČR</v>
      </c>
      <c r="D13" s="39" t="str">
        <f>IF(Seznam!S13="","",Seznam!S13)</f>
        <v>StČ</v>
      </c>
      <c r="E13" s="13">
        <f>IF(Tr!T13="","",Tr!T13)</f>
        <v>57.94</v>
      </c>
      <c r="F13" s="67" t="str">
        <f>IF(Tr!U13="","",Tr!U13)</f>
        <v/>
      </c>
      <c r="G13" s="67" t="str">
        <f>IF(Tr!V13="","",Tr!V13)</f>
        <v/>
      </c>
      <c r="H13" s="67" t="str">
        <f>IF(Tr!W13="","",Tr!W13)</f>
        <v/>
      </c>
      <c r="I13" s="1">
        <f>IF('1j'!T13="",0,'1j'!T13)</f>
        <v>56.93</v>
      </c>
      <c r="J13" s="68">
        <f>IF('1j'!U13="",0,'1j'!U13)</f>
        <v>0</v>
      </c>
      <c r="K13" s="68">
        <f>IF('1j'!V13="",0,'1j'!V13)</f>
        <v>0</v>
      </c>
      <c r="L13" s="68">
        <f>IF('1j'!W13="",0,'1j'!W13)</f>
        <v>0</v>
      </c>
      <c r="M13" s="1">
        <f>IF('2j (proA 1j)'!T13="",0,'2j (proA 1j)'!T13)</f>
        <v>56.28</v>
      </c>
      <c r="N13" s="68">
        <f>IF('2j (proA 1j)'!U13="",0,'2j (proA 1j)'!U13)</f>
        <v>0</v>
      </c>
      <c r="O13" s="68">
        <f>IF('2j (proA 1j)'!V13="",0,'2j (proA 1j)'!V13)</f>
        <v>0</v>
      </c>
      <c r="P13" s="68">
        <f>IF('2j (proA 1j)'!W13="",0,'2j (proA 1j)'!W13)</f>
        <v>0</v>
      </c>
      <c r="Q13" s="1">
        <f>IF('3j (proA 2j)'!T13="",0,'3j (proA 2j)'!T13)</f>
        <v>55.91</v>
      </c>
      <c r="R13" s="68">
        <f>IF('3j (proA 2j)'!U13="",0,'3j (proA 2j)'!U13)</f>
        <v>0</v>
      </c>
      <c r="S13" s="68">
        <f>IF('3j (proA 2j)'!V13="",0,'3j (proA 2j)'!V13)</f>
        <v>0</v>
      </c>
      <c r="T13" s="68">
        <f>IF('3j (proA 2j)'!W13="",0,'3j (proA 2j)'!W13)</f>
        <v>0</v>
      </c>
      <c r="U13" s="1">
        <f t="shared" si="5"/>
        <v>112.19005693</v>
      </c>
      <c r="V13" s="65">
        <f t="shared" si="6"/>
        <v>1</v>
      </c>
      <c r="W13" s="3"/>
      <c r="X13" s="3"/>
      <c r="Y13" s="3"/>
      <c r="Z13" s="52" t="str">
        <f t="shared" si="7"/>
        <v>B</v>
      </c>
      <c r="AA13" s="4">
        <f t="shared" si="0"/>
        <v>56.93</v>
      </c>
      <c r="AB13" s="4">
        <f t="shared" si="0"/>
        <v>0</v>
      </c>
      <c r="AC13" s="4">
        <f t="shared" si="0"/>
        <v>0</v>
      </c>
      <c r="AD13" s="4">
        <f t="shared" si="0"/>
        <v>0</v>
      </c>
      <c r="AE13" s="5">
        <f t="shared" si="0"/>
        <v>56.28</v>
      </c>
      <c r="AF13" s="15">
        <f t="shared" si="0"/>
        <v>0</v>
      </c>
      <c r="AG13" s="15">
        <f t="shared" si="0"/>
        <v>0</v>
      </c>
      <c r="AH13" s="15">
        <f t="shared" si="0"/>
        <v>0</v>
      </c>
      <c r="AI13" s="6">
        <f t="shared" si="0"/>
        <v>55.91</v>
      </c>
      <c r="AJ13" s="15">
        <f t="shared" si="0"/>
        <v>0</v>
      </c>
      <c r="AK13" s="15">
        <f t="shared" si="0"/>
        <v>0</v>
      </c>
      <c r="AL13" s="15">
        <f t="shared" si="0"/>
        <v>0</v>
      </c>
      <c r="AM13" s="7">
        <f t="shared" si="1"/>
        <v>56.93</v>
      </c>
      <c r="AN13" s="7">
        <f t="shared" si="2"/>
        <v>56.28</v>
      </c>
      <c r="AO13" s="7">
        <f t="shared" si="3"/>
        <v>55.91</v>
      </c>
      <c r="AP13" s="8">
        <f t="shared" si="8"/>
        <v>55.91</v>
      </c>
      <c r="AQ13" s="53">
        <f t="shared" si="9"/>
        <v>56.93</v>
      </c>
      <c r="AR13" s="54">
        <f t="shared" si="10"/>
        <v>55.91</v>
      </c>
      <c r="AS13" s="54">
        <f t="shared" si="11"/>
        <v>5.6280000000000003E-5</v>
      </c>
      <c r="AT13" s="55">
        <f t="shared" si="12"/>
        <v>5.6280000000000003E-5</v>
      </c>
      <c r="AU13" s="55">
        <f t="shared" si="13"/>
        <v>5.6929999999999999E-5</v>
      </c>
      <c r="AV13" s="55">
        <f t="shared" si="14"/>
        <v>5.6929999999999998E-11</v>
      </c>
      <c r="AW13" s="55">
        <f t="shared" si="15"/>
        <v>5.5909999999999994E-9</v>
      </c>
      <c r="AX13" s="53">
        <f t="shared" si="16"/>
        <v>0</v>
      </c>
      <c r="AY13" s="56">
        <f t="shared" si="17"/>
        <v>55.910056279999999</v>
      </c>
      <c r="AZ13" s="56">
        <f t="shared" si="18"/>
        <v>55.910056280056928</v>
      </c>
      <c r="BA13" s="56">
        <f t="shared" si="19"/>
        <v>112.19005693</v>
      </c>
      <c r="BB13" s="56">
        <f t="shared" si="20"/>
        <v>169.12000000559101</v>
      </c>
      <c r="BC13" s="57">
        <f t="shared" si="21"/>
        <v>112.19005693</v>
      </c>
      <c r="BD13" s="12">
        <f t="shared" si="22"/>
        <v>1</v>
      </c>
      <c r="BE13">
        <f t="shared" si="23"/>
        <v>56.930100000000003</v>
      </c>
      <c r="BF13">
        <f t="shared" si="24"/>
        <v>56.280200000000001</v>
      </c>
      <c r="BG13">
        <f t="shared" si="25"/>
        <v>55.910299999999999</v>
      </c>
      <c r="BH13" s="3">
        <f t="shared" si="26"/>
        <v>1</v>
      </c>
      <c r="BI13" s="3">
        <f t="shared" si="4"/>
        <v>2</v>
      </c>
      <c r="BJ13" s="3">
        <f t="shared" si="4"/>
        <v>3</v>
      </c>
      <c r="BK13">
        <f t="shared" si="27"/>
        <v>1</v>
      </c>
      <c r="BL13">
        <f t="shared" si="28"/>
        <v>2</v>
      </c>
      <c r="BM13">
        <f t="shared" si="29"/>
        <v>3</v>
      </c>
    </row>
    <row r="14" spans="1:65" ht="16.5" customHeight="1">
      <c r="A14" s="14">
        <f>IF(Seznam!P14="","",Seznam!P14)</f>
        <v>401</v>
      </c>
      <c r="B14" s="14" t="str">
        <f>IF(Seznam!Q14="","",Seznam!Q14)</f>
        <v>BLAŽÍČEK František</v>
      </c>
      <c r="C14" s="38" t="str">
        <f>IF(Seznam!R14="","",Seznam!R14)</f>
        <v>František Blažíček</v>
      </c>
      <c r="D14" s="39" t="str">
        <f>IF(Seznam!S14="","",Seznam!S14)</f>
        <v>JM</v>
      </c>
      <c r="E14" s="13">
        <f>IF(Tr!T14="","",Tr!T14)</f>
        <v>56.76</v>
      </c>
      <c r="F14" s="67" t="str">
        <f>IF(Tr!U14="","",Tr!U14)</f>
        <v/>
      </c>
      <c r="G14" s="67" t="str">
        <f>IF(Tr!V14="","",Tr!V14)</f>
        <v/>
      </c>
      <c r="H14" s="67" t="str">
        <f>IF(Tr!W14="","",Tr!W14)</f>
        <v/>
      </c>
      <c r="I14" s="1">
        <f>IF('1j'!T14="",0,'1j'!T14)</f>
        <v>56.55</v>
      </c>
      <c r="J14" s="68">
        <f>IF('1j'!U14="",0,'1j'!U14)</f>
        <v>0</v>
      </c>
      <c r="K14" s="68">
        <f>IF('1j'!V14="",0,'1j'!V14)</f>
        <v>0</v>
      </c>
      <c r="L14" s="68">
        <f>IF('1j'!W14="",0,'1j'!W14)</f>
        <v>0</v>
      </c>
      <c r="M14" s="1">
        <f>IF('2j (proA 1j)'!T14="",0,'2j (proA 1j)'!T14)</f>
        <v>56.89</v>
      </c>
      <c r="N14" s="68">
        <f>IF('2j (proA 1j)'!U14="",0,'2j (proA 1j)'!U14)</f>
        <v>0</v>
      </c>
      <c r="O14" s="68">
        <f>IF('2j (proA 1j)'!V14="",0,'2j (proA 1j)'!V14)</f>
        <v>0</v>
      </c>
      <c r="P14" s="68">
        <f>IF('2j (proA 1j)'!W14="",0,'2j (proA 1j)'!W14)</f>
        <v>0</v>
      </c>
      <c r="Q14" s="1">
        <f>IF('3j (proA 2j)'!T14="",0,'3j (proA 2j)'!T14)</f>
        <v>57.17</v>
      </c>
      <c r="R14" s="68">
        <f>IF('3j (proA 2j)'!U14="",0,'3j (proA 2j)'!U14)</f>
        <v>0</v>
      </c>
      <c r="S14" s="68">
        <f>IF('3j (proA 2j)'!V14="",0,'3j (proA 2j)'!V14)</f>
        <v>0</v>
      </c>
      <c r="T14" s="68">
        <f>IF('3j (proA 2j)'!W14="",0,'3j (proA 2j)'!W14)</f>
        <v>0</v>
      </c>
      <c r="U14" s="1">
        <f t="shared" si="5"/>
        <v>113.44005717000002</v>
      </c>
      <c r="V14" s="65">
        <f t="shared" si="6"/>
        <v>5</v>
      </c>
      <c r="W14" s="3"/>
      <c r="X14" s="3"/>
      <c r="Y14" s="3"/>
      <c r="Z14" s="52" t="str">
        <f t="shared" si="7"/>
        <v>B</v>
      </c>
      <c r="AA14" s="4">
        <f t="shared" si="0"/>
        <v>56.55</v>
      </c>
      <c r="AB14" s="4">
        <f t="shared" si="0"/>
        <v>0</v>
      </c>
      <c r="AC14" s="4">
        <f t="shared" si="0"/>
        <v>0</v>
      </c>
      <c r="AD14" s="4">
        <f t="shared" si="0"/>
        <v>0</v>
      </c>
      <c r="AE14" s="5">
        <f t="shared" si="0"/>
        <v>56.89</v>
      </c>
      <c r="AF14" s="15">
        <f t="shared" si="0"/>
        <v>0</v>
      </c>
      <c r="AG14" s="15">
        <f t="shared" si="0"/>
        <v>0</v>
      </c>
      <c r="AH14" s="15">
        <f t="shared" si="0"/>
        <v>0</v>
      </c>
      <c r="AI14" s="6">
        <f t="shared" si="0"/>
        <v>57.17</v>
      </c>
      <c r="AJ14" s="15">
        <f t="shared" si="0"/>
        <v>0</v>
      </c>
      <c r="AK14" s="15">
        <f t="shared" si="0"/>
        <v>0</v>
      </c>
      <c r="AL14" s="15">
        <f t="shared" si="0"/>
        <v>0</v>
      </c>
      <c r="AM14" s="7">
        <f t="shared" si="1"/>
        <v>56.55</v>
      </c>
      <c r="AN14" s="7">
        <f t="shared" si="2"/>
        <v>56.89</v>
      </c>
      <c r="AO14" s="7">
        <f t="shared" si="3"/>
        <v>57.17</v>
      </c>
      <c r="AP14" s="8">
        <f t="shared" si="8"/>
        <v>56.55</v>
      </c>
      <c r="AQ14" s="53">
        <f t="shared" si="9"/>
        <v>57.17</v>
      </c>
      <c r="AR14" s="54">
        <f t="shared" si="10"/>
        <v>56.89</v>
      </c>
      <c r="AS14" s="54">
        <f t="shared" si="11"/>
        <v>5.7170000000000003E-5</v>
      </c>
      <c r="AT14" s="55">
        <f t="shared" si="12"/>
        <v>5.6890000000000013E-5</v>
      </c>
      <c r="AU14" s="55">
        <f t="shared" si="13"/>
        <v>5.7170000000000003E-5</v>
      </c>
      <c r="AV14" s="55">
        <f t="shared" si="14"/>
        <v>5.7170000000000001E-11</v>
      </c>
      <c r="AW14" s="55">
        <f t="shared" si="15"/>
        <v>5.655E-9</v>
      </c>
      <c r="AX14" s="53">
        <f t="shared" si="16"/>
        <v>0</v>
      </c>
      <c r="AY14" s="56">
        <f t="shared" si="17"/>
        <v>56.890057169999999</v>
      </c>
      <c r="AZ14" s="56">
        <f t="shared" si="18"/>
        <v>56.550056890057171</v>
      </c>
      <c r="BA14" s="56">
        <f t="shared" si="19"/>
        <v>113.44005717000002</v>
      </c>
      <c r="BB14" s="56">
        <f t="shared" si="20"/>
        <v>170.61000000565502</v>
      </c>
      <c r="BC14" s="57">
        <f t="shared" si="21"/>
        <v>113.44005717000002</v>
      </c>
      <c r="BD14" s="12">
        <f t="shared" si="22"/>
        <v>5</v>
      </c>
      <c r="BE14">
        <f t="shared" si="23"/>
        <v>56.5501</v>
      </c>
      <c r="BF14">
        <f t="shared" si="24"/>
        <v>56.8902</v>
      </c>
      <c r="BG14">
        <f t="shared" si="25"/>
        <v>57.170300000000005</v>
      </c>
      <c r="BH14" s="3">
        <f t="shared" si="26"/>
        <v>3</v>
      </c>
      <c r="BI14" s="3">
        <f t="shared" si="4"/>
        <v>2</v>
      </c>
      <c r="BJ14" s="3">
        <f t="shared" si="4"/>
        <v>1</v>
      </c>
      <c r="BK14">
        <f t="shared" si="27"/>
        <v>3</v>
      </c>
      <c r="BL14">
        <f t="shared" si="28"/>
        <v>2</v>
      </c>
      <c r="BM14">
        <f t="shared" si="29"/>
        <v>1</v>
      </c>
    </row>
    <row r="15" spans="1:65" ht="16.5" customHeight="1">
      <c r="A15" s="14">
        <f>IF(Seznam!P15="","",Seznam!P15)</f>
        <v>43</v>
      </c>
      <c r="B15" s="14" t="str">
        <f>IF(Seznam!Q15="","",Seznam!Q15)</f>
        <v>Lysáčková Zdenka</v>
      </c>
      <c r="C15" s="38" t="str">
        <f>IF(Seznam!R15="","",Seznam!R15)</f>
        <v>SK minikáry Havířov v AČR</v>
      </c>
      <c r="D15" s="39" t="str">
        <f>IF(Seznam!S15="","",Seznam!S15)</f>
        <v>Sm</v>
      </c>
      <c r="E15" s="13">
        <f>IF(Tr!T15="","",Tr!T15)</f>
        <v>72.72</v>
      </c>
      <c r="F15" s="67" t="str">
        <f>IF(Tr!U15="","",Tr!U15)</f>
        <v/>
      </c>
      <c r="G15" s="67" t="str">
        <f>IF(Tr!V15="","",Tr!V15)</f>
        <v>D</v>
      </c>
      <c r="H15" s="67" t="str">
        <f>IF(Tr!W15="","",Tr!W15)</f>
        <v/>
      </c>
      <c r="I15" s="1">
        <f>IF('1j'!T15="",0,'1j'!T15)</f>
        <v>58.15</v>
      </c>
      <c r="J15" s="68">
        <f>IF('1j'!U15="",0,'1j'!U15)</f>
        <v>0</v>
      </c>
      <c r="K15" s="68">
        <f>IF('1j'!V15="",0,'1j'!V15)</f>
        <v>0</v>
      </c>
      <c r="L15" s="68">
        <f>IF('1j'!W15="",0,'1j'!W15)</f>
        <v>0</v>
      </c>
      <c r="M15" s="1">
        <f>IF('2j (proA 1j)'!T15="",0,'2j (proA 1j)'!T15)</f>
        <v>57.23</v>
      </c>
      <c r="N15" s="68">
        <f>IF('2j (proA 1j)'!U15="",0,'2j (proA 1j)'!U15)</f>
        <v>0</v>
      </c>
      <c r="O15" s="68">
        <f>IF('2j (proA 1j)'!V15="",0,'2j (proA 1j)'!V15)</f>
        <v>2</v>
      </c>
      <c r="P15" s="68">
        <f>IF('2j (proA 1j)'!W15="",0,'2j (proA 1j)'!W15)</f>
        <v>0</v>
      </c>
      <c r="Q15" s="1">
        <f>IF('3j (proA 2j)'!T15="",0,'3j (proA 2j)'!T15)</f>
        <v>57.57</v>
      </c>
      <c r="R15" s="68">
        <f>IF('3j (proA 2j)'!U15="",0,'3j (proA 2j)'!U15)</f>
        <v>0</v>
      </c>
      <c r="S15" s="68">
        <f>IF('3j (proA 2j)'!V15="",0,'3j (proA 2j)'!V15)</f>
        <v>0</v>
      </c>
      <c r="T15" s="68">
        <f>IF('3j (proA 2j)'!W15="",0,'3j (proA 2j)'!W15)</f>
        <v>0</v>
      </c>
      <c r="U15" s="1">
        <f t="shared" si="5"/>
        <v>115.72005923</v>
      </c>
      <c r="V15" s="65">
        <f t="shared" si="6"/>
        <v>8</v>
      </c>
      <c r="W15" s="3"/>
      <c r="X15" s="3"/>
      <c r="Y15" s="3"/>
      <c r="Z15" s="52" t="str">
        <f t="shared" si="7"/>
        <v>B</v>
      </c>
      <c r="AA15" s="4">
        <f t="shared" si="0"/>
        <v>58.15</v>
      </c>
      <c r="AB15" s="4">
        <f t="shared" si="0"/>
        <v>0</v>
      </c>
      <c r="AC15" s="4">
        <f t="shared" si="0"/>
        <v>0</v>
      </c>
      <c r="AD15" s="4">
        <f t="shared" si="0"/>
        <v>0</v>
      </c>
      <c r="AE15" s="5">
        <f t="shared" si="0"/>
        <v>57.23</v>
      </c>
      <c r="AF15" s="15">
        <f t="shared" si="0"/>
        <v>0</v>
      </c>
      <c r="AG15" s="15">
        <f t="shared" si="0"/>
        <v>2</v>
      </c>
      <c r="AH15" s="15">
        <f t="shared" si="0"/>
        <v>0</v>
      </c>
      <c r="AI15" s="6">
        <f t="shared" si="0"/>
        <v>57.57</v>
      </c>
      <c r="AJ15" s="15">
        <f t="shared" si="0"/>
        <v>0</v>
      </c>
      <c r="AK15" s="15">
        <f t="shared" si="0"/>
        <v>0</v>
      </c>
      <c r="AL15" s="15">
        <f t="shared" si="0"/>
        <v>0</v>
      </c>
      <c r="AM15" s="7">
        <f t="shared" si="1"/>
        <v>58.15</v>
      </c>
      <c r="AN15" s="7">
        <f t="shared" si="2"/>
        <v>59.23</v>
      </c>
      <c r="AO15" s="7">
        <f t="shared" si="3"/>
        <v>57.57</v>
      </c>
      <c r="AP15" s="8">
        <f t="shared" si="8"/>
        <v>57.57</v>
      </c>
      <c r="AQ15" s="53">
        <f t="shared" si="9"/>
        <v>59.23</v>
      </c>
      <c r="AR15" s="54">
        <f t="shared" si="10"/>
        <v>57.57</v>
      </c>
      <c r="AS15" s="54">
        <f t="shared" si="11"/>
        <v>5.9229999999999994E-5</v>
      </c>
      <c r="AT15" s="55">
        <f t="shared" si="12"/>
        <v>5.814999999999999E-5</v>
      </c>
      <c r="AU15" s="55">
        <f t="shared" si="13"/>
        <v>5.9229999999999994E-5</v>
      </c>
      <c r="AV15" s="55">
        <f t="shared" si="14"/>
        <v>5.9229999999999999E-11</v>
      </c>
      <c r="AW15" s="55">
        <f t="shared" si="15"/>
        <v>5.7569999999999999E-9</v>
      </c>
      <c r="AX15" s="53">
        <f t="shared" si="16"/>
        <v>1.9999999999999999E-6</v>
      </c>
      <c r="AY15" s="56">
        <f t="shared" si="17"/>
        <v>57.570059229999998</v>
      </c>
      <c r="AZ15" s="56">
        <f t="shared" si="18"/>
        <v>57.570058150059232</v>
      </c>
      <c r="BA15" s="56">
        <f t="shared" si="19"/>
        <v>115.72005923</v>
      </c>
      <c r="BB15" s="56">
        <f t="shared" si="20"/>
        <v>174.95000200575697</v>
      </c>
      <c r="BC15" s="57">
        <f t="shared" si="21"/>
        <v>115.72005923</v>
      </c>
      <c r="BD15" s="12">
        <f t="shared" si="22"/>
        <v>8</v>
      </c>
      <c r="BE15">
        <f t="shared" si="23"/>
        <v>58.150100000000002</v>
      </c>
      <c r="BF15">
        <f t="shared" si="24"/>
        <v>59.230199999999996</v>
      </c>
      <c r="BG15">
        <f t="shared" si="25"/>
        <v>57.570300000000003</v>
      </c>
      <c r="BH15" s="3">
        <f t="shared" si="26"/>
        <v>2</v>
      </c>
      <c r="BI15" s="3">
        <f t="shared" si="4"/>
        <v>1</v>
      </c>
      <c r="BJ15" s="3">
        <f t="shared" si="4"/>
        <v>3</v>
      </c>
      <c r="BK15">
        <f t="shared" si="27"/>
        <v>2</v>
      </c>
      <c r="BL15">
        <f t="shared" si="28"/>
        <v>1</v>
      </c>
      <c r="BM15">
        <f t="shared" si="29"/>
        <v>3</v>
      </c>
    </row>
    <row r="16" spans="1:65" ht="16.5" hidden="1" customHeight="1">
      <c r="A16" s="14" t="str">
        <f>IF(Seznam!P16="","",Seznam!P16)</f>
        <v/>
      </c>
      <c r="B16" s="14" t="str">
        <f>IF(Seznam!Q16="","",Seznam!Q16)</f>
        <v>KYŠKOVÁ Eliška</v>
      </c>
      <c r="C16" s="38" t="str">
        <f>IF(Seznam!R16="","",Seznam!R16)</f>
        <v>SK minikáry Havířov v AČR</v>
      </c>
      <c r="D16" s="39" t="str">
        <f>IF(Seznam!S16="","",Seznam!S16)</f>
        <v>SM</v>
      </c>
      <c r="E16" s="13" t="str">
        <f>IF(Tr!T16="","",Tr!T16)</f>
        <v/>
      </c>
      <c r="F16" s="67" t="str">
        <f>IF(Tr!U16="","",Tr!U16)</f>
        <v/>
      </c>
      <c r="G16" s="67" t="str">
        <f>IF(Tr!V16="","",Tr!V16)</f>
        <v/>
      </c>
      <c r="H16" s="67" t="str">
        <f>IF(Tr!W16="","",Tr!W16)</f>
        <v/>
      </c>
      <c r="I16" s="1">
        <f>IF('1j'!T16="",0,'1j'!T16)</f>
        <v>0</v>
      </c>
      <c r="J16" s="68">
        <f>IF('1j'!U16="",0,'1j'!U16)</f>
        <v>0</v>
      </c>
      <c r="K16" s="68">
        <f>IF('1j'!V16="",0,'1j'!V16)</f>
        <v>0</v>
      </c>
      <c r="L16" s="68">
        <f>IF('1j'!W16="",0,'1j'!W16)</f>
        <v>0</v>
      </c>
      <c r="M16" s="1">
        <f>IF('2j (proA 1j)'!T16="",0,'2j (proA 1j)'!T16)</f>
        <v>0</v>
      </c>
      <c r="N16" s="68">
        <f>IF('2j (proA 1j)'!U16="",0,'2j (proA 1j)'!U16)</f>
        <v>0</v>
      </c>
      <c r="O16" s="68">
        <f>IF('2j (proA 1j)'!V16="",0,'2j (proA 1j)'!V16)</f>
        <v>0</v>
      </c>
      <c r="P16" s="68">
        <f>IF('2j (proA 1j)'!W16="",0,'2j (proA 1j)'!W16)</f>
        <v>0</v>
      </c>
      <c r="Q16" s="1">
        <f>IF('3j (proA 2j)'!T16="",0,'3j (proA 2j)'!T16)</f>
        <v>0</v>
      </c>
      <c r="R16" s="68">
        <f>IF('3j (proA 2j)'!U16="",0,'3j (proA 2j)'!U16)</f>
        <v>0</v>
      </c>
      <c r="S16" s="68">
        <f>IF('3j (proA 2j)'!V16="",0,'3j (proA 2j)'!V16)</f>
        <v>0</v>
      </c>
      <c r="T16" s="68">
        <f>IF('3j (proA 2j)'!W16="",0,'3j (proA 2j)'!W16)</f>
        <v>0</v>
      </c>
      <c r="U16" s="1" t="str">
        <f t="shared" si="5"/>
        <v/>
      </c>
      <c r="V16" s="65" t="str">
        <f t="shared" si="6"/>
        <v/>
      </c>
      <c r="W16" s="3"/>
      <c r="X16" s="3"/>
      <c r="Y16" s="3"/>
      <c r="Z16" s="52" t="str">
        <f t="shared" si="7"/>
        <v>B</v>
      </c>
      <c r="AA16" s="4">
        <f t="shared" si="0"/>
        <v>0</v>
      </c>
      <c r="AB16" s="4">
        <f t="shared" si="0"/>
        <v>0</v>
      </c>
      <c r="AC16" s="4">
        <f t="shared" si="0"/>
        <v>0</v>
      </c>
      <c r="AD16" s="4">
        <f t="shared" si="0"/>
        <v>0</v>
      </c>
      <c r="AE16" s="5">
        <f t="shared" si="0"/>
        <v>0</v>
      </c>
      <c r="AF16" s="15">
        <f t="shared" si="0"/>
        <v>0</v>
      </c>
      <c r="AG16" s="15">
        <f t="shared" si="0"/>
        <v>0</v>
      </c>
      <c r="AH16" s="15">
        <f t="shared" si="0"/>
        <v>0</v>
      </c>
      <c r="AI16" s="6">
        <f t="shared" si="0"/>
        <v>0</v>
      </c>
      <c r="AJ16" s="15">
        <f t="shared" si="0"/>
        <v>0</v>
      </c>
      <c r="AK16" s="15">
        <f t="shared" si="0"/>
        <v>0</v>
      </c>
      <c r="AL16" s="15">
        <f t="shared" si="0"/>
        <v>0</v>
      </c>
      <c r="AM16" s="7">
        <f t="shared" si="1"/>
        <v>0</v>
      </c>
      <c r="AN16" s="7">
        <f t="shared" si="2"/>
        <v>0</v>
      </c>
      <c r="AO16" s="7">
        <f t="shared" si="3"/>
        <v>0</v>
      </c>
      <c r="AP16" s="8">
        <f t="shared" si="8"/>
        <v>0</v>
      </c>
      <c r="AQ16" s="53">
        <f t="shared" si="9"/>
        <v>0</v>
      </c>
      <c r="AR16" s="54">
        <f t="shared" si="10"/>
        <v>0</v>
      </c>
      <c r="AS16" s="54">
        <f t="shared" si="11"/>
        <v>0</v>
      </c>
      <c r="AT16" s="55">
        <f t="shared" si="12"/>
        <v>0</v>
      </c>
      <c r="AU16" s="55">
        <f t="shared" si="13"/>
        <v>0</v>
      </c>
      <c r="AV16" s="55">
        <f t="shared" si="14"/>
        <v>0</v>
      </c>
      <c r="AW16" s="55">
        <f t="shared" si="15"/>
        <v>0</v>
      </c>
      <c r="AX16" s="53">
        <f t="shared" si="16"/>
        <v>0</v>
      </c>
      <c r="AY16" s="56">
        <f t="shared" si="17"/>
        <v>0</v>
      </c>
      <c r="AZ16" s="56">
        <f t="shared" si="18"/>
        <v>0</v>
      </c>
      <c r="BA16" s="56">
        <f t="shared" si="19"/>
        <v>0</v>
      </c>
      <c r="BB16" s="56">
        <f t="shared" si="20"/>
        <v>0</v>
      </c>
      <c r="BC16" s="57" t="str">
        <f t="shared" si="21"/>
        <v/>
      </c>
      <c r="BD16" s="12" t="str">
        <f t="shared" si="22"/>
        <v/>
      </c>
      <c r="BE16">
        <f t="shared" si="23"/>
        <v>1E-4</v>
      </c>
      <c r="BF16">
        <f t="shared" si="24"/>
        <v>2.0000000000000001E-4</v>
      </c>
      <c r="BG16">
        <f t="shared" si="25"/>
        <v>2.9999999999999997E-4</v>
      </c>
      <c r="BH16" s="3">
        <f t="shared" si="26"/>
        <v>3</v>
      </c>
      <c r="BI16" s="3">
        <f t="shared" si="4"/>
        <v>2</v>
      </c>
      <c r="BJ16" s="3">
        <f t="shared" si="4"/>
        <v>1</v>
      </c>
      <c r="BK16">
        <f t="shared" si="27"/>
        <v>3</v>
      </c>
      <c r="BL16">
        <f t="shared" si="28"/>
        <v>2</v>
      </c>
      <c r="BM16">
        <f t="shared" si="29"/>
        <v>1</v>
      </c>
    </row>
    <row r="17" spans="1:65" ht="16.5" hidden="1" customHeight="1">
      <c r="A17" s="14" t="str">
        <f>IF(Seznam!P17="","",Seznam!P17)</f>
        <v/>
      </c>
      <c r="B17" s="14" t="str">
        <f>IF(Seznam!Q17="","",Seznam!Q17)</f>
        <v>PODLIPSKÝ Petr</v>
      </c>
      <c r="C17" s="38" t="str">
        <f>IF(Seznam!R17="","",Seznam!R17)</f>
        <v>ÚAMK - AMK Škoda</v>
      </c>
      <c r="D17" s="39" t="str">
        <f>IF(Seznam!S17="","",Seznam!S17)</f>
        <v>StČ</v>
      </c>
      <c r="E17" s="13" t="str">
        <f>IF(Tr!T17="","",Tr!T17)</f>
        <v/>
      </c>
      <c r="F17" s="67" t="str">
        <f>IF(Tr!U17="","",Tr!U17)</f>
        <v/>
      </c>
      <c r="G17" s="67" t="str">
        <f>IF(Tr!V17="","",Tr!V17)</f>
        <v/>
      </c>
      <c r="H17" s="67" t="str">
        <f>IF(Tr!W17="","",Tr!W17)</f>
        <v/>
      </c>
      <c r="I17" s="1">
        <f>IF('1j'!T17="",0,'1j'!T17)</f>
        <v>0</v>
      </c>
      <c r="J17" s="68">
        <f>IF('1j'!U17="",0,'1j'!U17)</f>
        <v>0</v>
      </c>
      <c r="K17" s="68">
        <f>IF('1j'!V17="",0,'1j'!V17)</f>
        <v>0</v>
      </c>
      <c r="L17" s="68">
        <f>IF('1j'!W17="",0,'1j'!W17)</f>
        <v>0</v>
      </c>
      <c r="M17" s="1">
        <f>IF('2j (proA 1j)'!T17="",0,'2j (proA 1j)'!T17)</f>
        <v>0</v>
      </c>
      <c r="N17" s="68">
        <f>IF('2j (proA 1j)'!U17="",0,'2j (proA 1j)'!U17)</f>
        <v>0</v>
      </c>
      <c r="O17" s="68">
        <f>IF('2j (proA 1j)'!V17="",0,'2j (proA 1j)'!V17)</f>
        <v>0</v>
      </c>
      <c r="P17" s="68">
        <f>IF('2j (proA 1j)'!W17="",0,'2j (proA 1j)'!W17)</f>
        <v>0</v>
      </c>
      <c r="Q17" s="1">
        <f>IF('3j (proA 2j)'!T17="",0,'3j (proA 2j)'!T17)</f>
        <v>0</v>
      </c>
      <c r="R17" s="68">
        <f>IF('3j (proA 2j)'!U17="",0,'3j (proA 2j)'!U17)</f>
        <v>0</v>
      </c>
      <c r="S17" s="68">
        <f>IF('3j (proA 2j)'!V17="",0,'3j (proA 2j)'!V17)</f>
        <v>0</v>
      </c>
      <c r="T17" s="68">
        <f>IF('3j (proA 2j)'!W17="",0,'3j (proA 2j)'!W17)</f>
        <v>0</v>
      </c>
      <c r="U17" s="1" t="str">
        <f t="shared" si="5"/>
        <v/>
      </c>
      <c r="V17" s="65" t="str">
        <f t="shared" si="6"/>
        <v/>
      </c>
      <c r="W17" s="3"/>
      <c r="X17" s="3"/>
      <c r="Y17" s="3"/>
      <c r="Z17" s="52" t="str">
        <f t="shared" si="7"/>
        <v>B</v>
      </c>
      <c r="AA17" s="4">
        <f t="shared" si="0"/>
        <v>0</v>
      </c>
      <c r="AB17" s="4">
        <f t="shared" si="0"/>
        <v>0</v>
      </c>
      <c r="AC17" s="4">
        <f t="shared" si="0"/>
        <v>0</v>
      </c>
      <c r="AD17" s="4">
        <f t="shared" si="0"/>
        <v>0</v>
      </c>
      <c r="AE17" s="5">
        <f t="shared" si="0"/>
        <v>0</v>
      </c>
      <c r="AF17" s="15">
        <f t="shared" si="0"/>
        <v>0</v>
      </c>
      <c r="AG17" s="15">
        <f t="shared" si="0"/>
        <v>0</v>
      </c>
      <c r="AH17" s="15">
        <f t="shared" si="0"/>
        <v>0</v>
      </c>
      <c r="AI17" s="6">
        <f t="shared" si="0"/>
        <v>0</v>
      </c>
      <c r="AJ17" s="15">
        <f t="shared" si="0"/>
        <v>0</v>
      </c>
      <c r="AK17" s="15">
        <f t="shared" si="0"/>
        <v>0</v>
      </c>
      <c r="AL17" s="15">
        <f t="shared" si="0"/>
        <v>0</v>
      </c>
      <c r="AM17" s="7">
        <f t="shared" si="1"/>
        <v>0</v>
      </c>
      <c r="AN17" s="7">
        <f t="shared" si="2"/>
        <v>0</v>
      </c>
      <c r="AO17" s="7">
        <f t="shared" si="3"/>
        <v>0</v>
      </c>
      <c r="AP17" s="8">
        <f t="shared" si="8"/>
        <v>0</v>
      </c>
      <c r="AQ17" s="53">
        <f t="shared" si="9"/>
        <v>0</v>
      </c>
      <c r="AR17" s="54">
        <f t="shared" si="10"/>
        <v>0</v>
      </c>
      <c r="AS17" s="54">
        <f t="shared" si="11"/>
        <v>0</v>
      </c>
      <c r="AT17" s="55">
        <f t="shared" si="12"/>
        <v>0</v>
      </c>
      <c r="AU17" s="55">
        <f t="shared" si="13"/>
        <v>0</v>
      </c>
      <c r="AV17" s="55">
        <f t="shared" si="14"/>
        <v>0</v>
      </c>
      <c r="AW17" s="55">
        <f t="shared" si="15"/>
        <v>0</v>
      </c>
      <c r="AX17" s="53">
        <f t="shared" si="16"/>
        <v>0</v>
      </c>
      <c r="AY17" s="56">
        <f t="shared" si="17"/>
        <v>0</v>
      </c>
      <c r="AZ17" s="56">
        <f t="shared" si="18"/>
        <v>0</v>
      </c>
      <c r="BA17" s="56">
        <f t="shared" si="19"/>
        <v>0</v>
      </c>
      <c r="BB17" s="56">
        <f t="shared" si="20"/>
        <v>0</v>
      </c>
      <c r="BC17" s="57" t="str">
        <f t="shared" si="21"/>
        <v/>
      </c>
      <c r="BD17" s="12" t="str">
        <f t="shared" si="22"/>
        <v/>
      </c>
      <c r="BE17">
        <f t="shared" si="23"/>
        <v>1E-4</v>
      </c>
      <c r="BF17">
        <f t="shared" si="24"/>
        <v>2.0000000000000001E-4</v>
      </c>
      <c r="BG17">
        <f t="shared" si="25"/>
        <v>2.9999999999999997E-4</v>
      </c>
      <c r="BH17" s="3">
        <f t="shared" si="26"/>
        <v>3</v>
      </c>
      <c r="BI17" s="3">
        <f t="shared" si="4"/>
        <v>2</v>
      </c>
      <c r="BJ17" s="3">
        <f t="shared" si="4"/>
        <v>1</v>
      </c>
      <c r="BK17">
        <f t="shared" si="27"/>
        <v>3</v>
      </c>
      <c r="BL17">
        <f t="shared" si="28"/>
        <v>2</v>
      </c>
      <c r="BM17">
        <f t="shared" si="29"/>
        <v>1</v>
      </c>
    </row>
    <row r="18" spans="1:65" ht="16.5" hidden="1" customHeight="1">
      <c r="A18" s="14" t="str">
        <f>IF(Seznam!P18="","",Seznam!P18)</f>
        <v/>
      </c>
      <c r="B18" s="14" t="str">
        <f>IF(Seznam!Q18="","",Seznam!Q18)</f>
        <v>PODLIPSKÁ Lucie</v>
      </c>
      <c r="C18" s="38" t="str">
        <f>IF(Seznam!R18="","",Seznam!R18)</f>
        <v>ÚAMK - AMK Škoda</v>
      </c>
      <c r="D18" s="39" t="str">
        <f>IF(Seznam!S18="","",Seznam!S18)</f>
        <v>StČ</v>
      </c>
      <c r="E18" s="13" t="str">
        <f>IF(Tr!T18="","",Tr!T18)</f>
        <v/>
      </c>
      <c r="F18" s="67" t="str">
        <f>IF(Tr!U18="","",Tr!U18)</f>
        <v/>
      </c>
      <c r="G18" s="67" t="str">
        <f>IF(Tr!V18="","",Tr!V18)</f>
        <v/>
      </c>
      <c r="H18" s="67" t="str">
        <f>IF(Tr!W18="","",Tr!W18)</f>
        <v/>
      </c>
      <c r="I18" s="1">
        <f>IF('1j'!T18="",0,'1j'!T18)</f>
        <v>0</v>
      </c>
      <c r="J18" s="68">
        <f>IF('1j'!U18="",0,'1j'!U18)</f>
        <v>0</v>
      </c>
      <c r="K18" s="68">
        <f>IF('1j'!V18="",0,'1j'!V18)</f>
        <v>0</v>
      </c>
      <c r="L18" s="68">
        <f>IF('1j'!W18="",0,'1j'!W18)</f>
        <v>0</v>
      </c>
      <c r="M18" s="1">
        <f>IF('2j (proA 1j)'!T18="",0,'2j (proA 1j)'!T18)</f>
        <v>0</v>
      </c>
      <c r="N18" s="68">
        <f>IF('2j (proA 1j)'!U18="",0,'2j (proA 1j)'!U18)</f>
        <v>0</v>
      </c>
      <c r="O18" s="68">
        <f>IF('2j (proA 1j)'!V18="",0,'2j (proA 1j)'!V18)</f>
        <v>0</v>
      </c>
      <c r="P18" s="68">
        <f>IF('2j (proA 1j)'!W18="",0,'2j (proA 1j)'!W18)</f>
        <v>0</v>
      </c>
      <c r="Q18" s="1">
        <f>IF('3j (proA 2j)'!T18="",0,'3j (proA 2j)'!T18)</f>
        <v>0</v>
      </c>
      <c r="R18" s="68">
        <f>IF('3j (proA 2j)'!U18="",0,'3j (proA 2j)'!U18)</f>
        <v>0</v>
      </c>
      <c r="S18" s="68">
        <f>IF('3j (proA 2j)'!V18="",0,'3j (proA 2j)'!V18)</f>
        <v>0</v>
      </c>
      <c r="T18" s="68">
        <f>IF('3j (proA 2j)'!W18="",0,'3j (proA 2j)'!W18)</f>
        <v>0</v>
      </c>
      <c r="U18" s="1" t="str">
        <f t="shared" si="5"/>
        <v/>
      </c>
      <c r="V18" s="65" t="str">
        <f t="shared" si="6"/>
        <v/>
      </c>
      <c r="W18" s="3"/>
      <c r="X18" s="3"/>
      <c r="Y18" s="3"/>
      <c r="Z18" s="52" t="str">
        <f t="shared" si="7"/>
        <v>B</v>
      </c>
      <c r="AA18" s="4">
        <f t="shared" si="0"/>
        <v>0</v>
      </c>
      <c r="AB18" s="4">
        <f t="shared" si="0"/>
        <v>0</v>
      </c>
      <c r="AC18" s="4">
        <f t="shared" si="0"/>
        <v>0</v>
      </c>
      <c r="AD18" s="4">
        <f t="shared" si="0"/>
        <v>0</v>
      </c>
      <c r="AE18" s="5">
        <f t="shared" si="0"/>
        <v>0</v>
      </c>
      <c r="AF18" s="15">
        <f t="shared" si="0"/>
        <v>0</v>
      </c>
      <c r="AG18" s="15">
        <f t="shared" si="0"/>
        <v>0</v>
      </c>
      <c r="AH18" s="15">
        <f t="shared" si="0"/>
        <v>0</v>
      </c>
      <c r="AI18" s="6">
        <f t="shared" si="0"/>
        <v>0</v>
      </c>
      <c r="AJ18" s="15">
        <f t="shared" si="0"/>
        <v>0</v>
      </c>
      <c r="AK18" s="15">
        <f t="shared" si="0"/>
        <v>0</v>
      </c>
      <c r="AL18" s="15">
        <f t="shared" si="0"/>
        <v>0</v>
      </c>
      <c r="AM18" s="7">
        <f t="shared" si="1"/>
        <v>0</v>
      </c>
      <c r="AN18" s="7">
        <f t="shared" si="2"/>
        <v>0</v>
      </c>
      <c r="AO18" s="7">
        <f t="shared" si="3"/>
        <v>0</v>
      </c>
      <c r="AP18" s="8">
        <f t="shared" si="8"/>
        <v>0</v>
      </c>
      <c r="AQ18" s="53">
        <f t="shared" si="9"/>
        <v>0</v>
      </c>
      <c r="AR18" s="54">
        <f t="shared" si="10"/>
        <v>0</v>
      </c>
      <c r="AS18" s="54">
        <f t="shared" si="11"/>
        <v>0</v>
      </c>
      <c r="AT18" s="55">
        <f t="shared" si="12"/>
        <v>0</v>
      </c>
      <c r="AU18" s="55">
        <f t="shared" si="13"/>
        <v>0</v>
      </c>
      <c r="AV18" s="55">
        <f t="shared" si="14"/>
        <v>0</v>
      </c>
      <c r="AW18" s="55">
        <f t="shared" si="15"/>
        <v>0</v>
      </c>
      <c r="AX18" s="53">
        <f t="shared" si="16"/>
        <v>0</v>
      </c>
      <c r="AY18" s="56">
        <f t="shared" si="17"/>
        <v>0</v>
      </c>
      <c r="AZ18" s="56">
        <f t="shared" si="18"/>
        <v>0</v>
      </c>
      <c r="BA18" s="56">
        <f t="shared" si="19"/>
        <v>0</v>
      </c>
      <c r="BB18" s="56">
        <f t="shared" si="20"/>
        <v>0</v>
      </c>
      <c r="BC18" s="57" t="str">
        <f t="shared" si="21"/>
        <v/>
      </c>
      <c r="BD18" s="12" t="str">
        <f t="shared" si="22"/>
        <v/>
      </c>
      <c r="BE18">
        <f t="shared" si="23"/>
        <v>1E-4</v>
      </c>
      <c r="BF18">
        <f t="shared" si="24"/>
        <v>2.0000000000000001E-4</v>
      </c>
      <c r="BG18">
        <f t="shared" si="25"/>
        <v>2.9999999999999997E-4</v>
      </c>
      <c r="BH18" s="3">
        <f t="shared" si="26"/>
        <v>3</v>
      </c>
      <c r="BI18" s="3">
        <f t="shared" si="4"/>
        <v>2</v>
      </c>
      <c r="BJ18" s="3">
        <f t="shared" si="4"/>
        <v>1</v>
      </c>
      <c r="BK18">
        <f t="shared" si="27"/>
        <v>3</v>
      </c>
      <c r="BL18">
        <f t="shared" si="28"/>
        <v>2</v>
      </c>
      <c r="BM18">
        <f t="shared" si="29"/>
        <v>1</v>
      </c>
    </row>
    <row r="19" spans="1:65" ht="16.5" hidden="1" customHeight="1">
      <c r="A19" s="14" t="str">
        <f>IF(Seznam!P19="","",Seznam!P19)</f>
        <v/>
      </c>
      <c r="B19" s="14" t="str">
        <f>IF(Seznam!Q19="","",Seznam!Q19)</f>
        <v>TEJKLOVÁ Kristýna</v>
      </c>
      <c r="C19" s="38" t="str">
        <f>IF(Seznam!R19="","",Seznam!R19)</f>
        <v>ÚAMK - AMK Škoda</v>
      </c>
      <c r="D19" s="39" t="str">
        <f>IF(Seznam!S19="","",Seznam!S19)</f>
        <v>StČ</v>
      </c>
      <c r="E19" s="13" t="str">
        <f>IF(Tr!T19="","",Tr!T19)</f>
        <v/>
      </c>
      <c r="F19" s="67" t="str">
        <f>IF(Tr!U19="","",Tr!U19)</f>
        <v/>
      </c>
      <c r="G19" s="67" t="str">
        <f>IF(Tr!V19="","",Tr!V19)</f>
        <v/>
      </c>
      <c r="H19" s="67" t="str">
        <f>IF(Tr!W19="","",Tr!W19)</f>
        <v/>
      </c>
      <c r="I19" s="1">
        <f>IF('1j'!T19="",0,'1j'!T19)</f>
        <v>0</v>
      </c>
      <c r="J19" s="68">
        <f>IF('1j'!U19="",0,'1j'!U19)</f>
        <v>0</v>
      </c>
      <c r="K19" s="68">
        <f>IF('1j'!V19="",0,'1j'!V19)</f>
        <v>0</v>
      </c>
      <c r="L19" s="68">
        <f>IF('1j'!W19="",0,'1j'!W19)</f>
        <v>0</v>
      </c>
      <c r="M19" s="1">
        <f>IF('2j (proA 1j)'!T19="",0,'2j (proA 1j)'!T19)</f>
        <v>0</v>
      </c>
      <c r="N19" s="68">
        <f>IF('2j (proA 1j)'!U19="",0,'2j (proA 1j)'!U19)</f>
        <v>0</v>
      </c>
      <c r="O19" s="68">
        <f>IF('2j (proA 1j)'!V19="",0,'2j (proA 1j)'!V19)</f>
        <v>0</v>
      </c>
      <c r="P19" s="68">
        <f>IF('2j (proA 1j)'!W19="",0,'2j (proA 1j)'!W19)</f>
        <v>0</v>
      </c>
      <c r="Q19" s="1">
        <f>IF('3j (proA 2j)'!T19="",0,'3j (proA 2j)'!T19)</f>
        <v>0</v>
      </c>
      <c r="R19" s="68">
        <f>IF('3j (proA 2j)'!U19="",0,'3j (proA 2j)'!U19)</f>
        <v>0</v>
      </c>
      <c r="S19" s="68">
        <f>IF('3j (proA 2j)'!V19="",0,'3j (proA 2j)'!V19)</f>
        <v>0</v>
      </c>
      <c r="T19" s="68">
        <f>IF('3j (proA 2j)'!W19="",0,'3j (proA 2j)'!W19)</f>
        <v>0</v>
      </c>
      <c r="U19" s="1" t="str">
        <f t="shared" si="5"/>
        <v/>
      </c>
      <c r="V19" s="65" t="str">
        <f t="shared" si="6"/>
        <v/>
      </c>
      <c r="W19" s="3"/>
      <c r="X19" s="3"/>
      <c r="Y19" s="3"/>
      <c r="Z19" s="52" t="str">
        <f t="shared" si="7"/>
        <v>B</v>
      </c>
      <c r="AA19" s="4">
        <f t="shared" si="0"/>
        <v>0</v>
      </c>
      <c r="AB19" s="4">
        <f t="shared" si="0"/>
        <v>0</v>
      </c>
      <c r="AC19" s="4">
        <f t="shared" si="0"/>
        <v>0</v>
      </c>
      <c r="AD19" s="4">
        <f t="shared" si="0"/>
        <v>0</v>
      </c>
      <c r="AE19" s="5">
        <f t="shared" si="0"/>
        <v>0</v>
      </c>
      <c r="AF19" s="15">
        <f t="shared" si="0"/>
        <v>0</v>
      </c>
      <c r="AG19" s="15">
        <f t="shared" si="0"/>
        <v>0</v>
      </c>
      <c r="AH19" s="15">
        <f t="shared" si="0"/>
        <v>0</v>
      </c>
      <c r="AI19" s="6">
        <f t="shared" si="0"/>
        <v>0</v>
      </c>
      <c r="AJ19" s="15">
        <f t="shared" si="0"/>
        <v>0</v>
      </c>
      <c r="AK19" s="15">
        <f t="shared" si="0"/>
        <v>0</v>
      </c>
      <c r="AL19" s="15">
        <f t="shared" si="0"/>
        <v>0</v>
      </c>
      <c r="AM19" s="7">
        <f t="shared" si="1"/>
        <v>0</v>
      </c>
      <c r="AN19" s="7">
        <f t="shared" si="2"/>
        <v>0</v>
      </c>
      <c r="AO19" s="7">
        <f t="shared" si="3"/>
        <v>0</v>
      </c>
      <c r="AP19" s="8">
        <f t="shared" si="8"/>
        <v>0</v>
      </c>
      <c r="AQ19" s="53">
        <f t="shared" si="9"/>
        <v>0</v>
      </c>
      <c r="AR19" s="54">
        <f t="shared" si="10"/>
        <v>0</v>
      </c>
      <c r="AS19" s="54">
        <f t="shared" si="11"/>
        <v>0</v>
      </c>
      <c r="AT19" s="55">
        <f t="shared" si="12"/>
        <v>0</v>
      </c>
      <c r="AU19" s="55">
        <f t="shared" si="13"/>
        <v>0</v>
      </c>
      <c r="AV19" s="55">
        <f t="shared" si="14"/>
        <v>0</v>
      </c>
      <c r="AW19" s="55">
        <f t="shared" si="15"/>
        <v>0</v>
      </c>
      <c r="AX19" s="53">
        <f t="shared" si="16"/>
        <v>0</v>
      </c>
      <c r="AY19" s="56">
        <f t="shared" si="17"/>
        <v>0</v>
      </c>
      <c r="AZ19" s="56">
        <f t="shared" si="18"/>
        <v>0</v>
      </c>
      <c r="BA19" s="56">
        <f t="shared" si="19"/>
        <v>0</v>
      </c>
      <c r="BB19" s="56">
        <f t="shared" si="20"/>
        <v>0</v>
      </c>
      <c r="BC19" s="57" t="str">
        <f t="shared" si="21"/>
        <v/>
      </c>
      <c r="BD19" s="12" t="str">
        <f t="shared" si="22"/>
        <v/>
      </c>
      <c r="BE19">
        <f t="shared" si="23"/>
        <v>1E-4</v>
      </c>
      <c r="BF19">
        <f t="shared" si="24"/>
        <v>2.0000000000000001E-4</v>
      </c>
      <c r="BG19">
        <f t="shared" si="25"/>
        <v>2.9999999999999997E-4</v>
      </c>
      <c r="BH19" s="3">
        <f t="shared" si="26"/>
        <v>3</v>
      </c>
      <c r="BI19" s="3">
        <f t="shared" si="4"/>
        <v>2</v>
      </c>
      <c r="BJ19" s="3">
        <f t="shared" si="4"/>
        <v>1</v>
      </c>
      <c r="BK19">
        <f t="shared" si="27"/>
        <v>3</v>
      </c>
      <c r="BL19">
        <f t="shared" si="28"/>
        <v>2</v>
      </c>
      <c r="BM19">
        <f t="shared" si="29"/>
        <v>1</v>
      </c>
    </row>
    <row r="20" spans="1:65" ht="16.5" hidden="1" customHeight="1">
      <c r="A20" s="14" t="str">
        <f>IF(Seznam!P20="","",Seznam!P20)</f>
        <v/>
      </c>
      <c r="B20" s="14" t="str">
        <f>IF(Seznam!Q20="","",Seznam!Q20)</f>
        <v>STARÁ Petra</v>
      </c>
      <c r="C20" s="38" t="str">
        <f>IF(Seznam!R20="","",Seznam!R20)</f>
        <v>ÚAMK - AMK Škoda</v>
      </c>
      <c r="D20" s="39" t="str">
        <f>IF(Seznam!S20="","",Seznam!S20)</f>
        <v>StČ</v>
      </c>
      <c r="E20" s="13" t="str">
        <f>IF(Tr!T20="","",Tr!T20)</f>
        <v/>
      </c>
      <c r="F20" s="67" t="str">
        <f>IF(Tr!U20="","",Tr!U20)</f>
        <v/>
      </c>
      <c r="G20" s="67" t="str">
        <f>IF(Tr!V20="","",Tr!V20)</f>
        <v/>
      </c>
      <c r="H20" s="67" t="str">
        <f>IF(Tr!W20="","",Tr!W20)</f>
        <v/>
      </c>
      <c r="I20" s="1">
        <f>IF('1j'!T20="",0,'1j'!T20)</f>
        <v>0</v>
      </c>
      <c r="J20" s="68">
        <f>IF('1j'!U20="",0,'1j'!U20)</f>
        <v>0</v>
      </c>
      <c r="K20" s="68">
        <f>IF('1j'!V20="",0,'1j'!V20)</f>
        <v>0</v>
      </c>
      <c r="L20" s="68">
        <f>IF('1j'!W20="",0,'1j'!W20)</f>
        <v>0</v>
      </c>
      <c r="M20" s="1">
        <f>IF('2j (proA 1j)'!T20="",0,'2j (proA 1j)'!T20)</f>
        <v>0</v>
      </c>
      <c r="N20" s="68">
        <f>IF('2j (proA 1j)'!U20="",0,'2j (proA 1j)'!U20)</f>
        <v>0</v>
      </c>
      <c r="O20" s="68">
        <f>IF('2j (proA 1j)'!V20="",0,'2j (proA 1j)'!V20)</f>
        <v>0</v>
      </c>
      <c r="P20" s="68">
        <f>IF('2j (proA 1j)'!W20="",0,'2j (proA 1j)'!W20)</f>
        <v>0</v>
      </c>
      <c r="Q20" s="1">
        <f>IF('3j (proA 2j)'!T20="",0,'3j (proA 2j)'!T20)</f>
        <v>0</v>
      </c>
      <c r="R20" s="68">
        <f>IF('3j (proA 2j)'!U20="",0,'3j (proA 2j)'!U20)</f>
        <v>0</v>
      </c>
      <c r="S20" s="68">
        <f>IF('3j (proA 2j)'!V20="",0,'3j (proA 2j)'!V20)</f>
        <v>0</v>
      </c>
      <c r="T20" s="68">
        <f>IF('3j (proA 2j)'!W20="",0,'3j (proA 2j)'!W20)</f>
        <v>0</v>
      </c>
      <c r="U20" s="1" t="str">
        <f t="shared" si="5"/>
        <v/>
      </c>
      <c r="V20" s="65" t="str">
        <f t="shared" si="6"/>
        <v/>
      </c>
      <c r="W20" s="3"/>
      <c r="X20" s="3"/>
      <c r="Y20" s="3"/>
      <c r="Z20" s="52" t="str">
        <f t="shared" si="7"/>
        <v>B</v>
      </c>
      <c r="AA20" s="4">
        <f t="shared" si="0"/>
        <v>0</v>
      </c>
      <c r="AB20" s="4">
        <f t="shared" si="0"/>
        <v>0</v>
      </c>
      <c r="AC20" s="4">
        <f t="shared" si="0"/>
        <v>0</v>
      </c>
      <c r="AD20" s="4">
        <f t="shared" si="0"/>
        <v>0</v>
      </c>
      <c r="AE20" s="5">
        <f t="shared" si="0"/>
        <v>0</v>
      </c>
      <c r="AF20" s="15">
        <f t="shared" si="0"/>
        <v>0</v>
      </c>
      <c r="AG20" s="15">
        <f t="shared" si="0"/>
        <v>0</v>
      </c>
      <c r="AH20" s="15">
        <f t="shared" si="0"/>
        <v>0</v>
      </c>
      <c r="AI20" s="6">
        <f t="shared" si="0"/>
        <v>0</v>
      </c>
      <c r="AJ20" s="15">
        <f t="shared" si="0"/>
        <v>0</v>
      </c>
      <c r="AK20" s="15">
        <f t="shared" si="0"/>
        <v>0</v>
      </c>
      <c r="AL20" s="15">
        <f t="shared" si="0"/>
        <v>0</v>
      </c>
      <c r="AM20" s="7">
        <f t="shared" si="1"/>
        <v>0</v>
      </c>
      <c r="AN20" s="7">
        <f t="shared" si="2"/>
        <v>0</v>
      </c>
      <c r="AO20" s="7">
        <f t="shared" si="3"/>
        <v>0</v>
      </c>
      <c r="AP20" s="8">
        <f t="shared" si="8"/>
        <v>0</v>
      </c>
      <c r="AQ20" s="53">
        <f t="shared" si="9"/>
        <v>0</v>
      </c>
      <c r="AR20" s="54">
        <f t="shared" si="10"/>
        <v>0</v>
      </c>
      <c r="AS20" s="54">
        <f t="shared" si="11"/>
        <v>0</v>
      </c>
      <c r="AT20" s="55">
        <f t="shared" si="12"/>
        <v>0</v>
      </c>
      <c r="AU20" s="55">
        <f t="shared" si="13"/>
        <v>0</v>
      </c>
      <c r="AV20" s="55">
        <f t="shared" si="14"/>
        <v>0</v>
      </c>
      <c r="AW20" s="55">
        <f t="shared" si="15"/>
        <v>0</v>
      </c>
      <c r="AX20" s="53">
        <f t="shared" si="16"/>
        <v>0</v>
      </c>
      <c r="AY20" s="56">
        <f t="shared" si="17"/>
        <v>0</v>
      </c>
      <c r="AZ20" s="56">
        <f t="shared" si="18"/>
        <v>0</v>
      </c>
      <c r="BA20" s="56">
        <f t="shared" si="19"/>
        <v>0</v>
      </c>
      <c r="BB20" s="56">
        <f t="shared" si="20"/>
        <v>0</v>
      </c>
      <c r="BC20" s="57" t="str">
        <f t="shared" si="21"/>
        <v/>
      </c>
      <c r="BD20" s="12" t="str">
        <f t="shared" si="22"/>
        <v/>
      </c>
      <c r="BE20">
        <f t="shared" si="23"/>
        <v>1E-4</v>
      </c>
      <c r="BF20">
        <f t="shared" si="24"/>
        <v>2.0000000000000001E-4</v>
      </c>
      <c r="BG20">
        <f t="shared" si="25"/>
        <v>2.9999999999999997E-4</v>
      </c>
      <c r="BH20" s="3">
        <f t="shared" si="26"/>
        <v>3</v>
      </c>
      <c r="BI20" s="3">
        <f t="shared" si="4"/>
        <v>2</v>
      </c>
      <c r="BJ20" s="3">
        <f t="shared" si="4"/>
        <v>1</v>
      </c>
      <c r="BK20">
        <f t="shared" si="27"/>
        <v>3</v>
      </c>
      <c r="BL20">
        <f t="shared" si="28"/>
        <v>2</v>
      </c>
      <c r="BM20">
        <f t="shared" si="29"/>
        <v>1</v>
      </c>
    </row>
    <row r="21" spans="1:65" ht="16.5" hidden="1" customHeight="1">
      <c r="A21" s="14" t="str">
        <f>IF(Seznam!P21="","",Seznam!P21)</f>
        <v/>
      </c>
      <c r="B21" s="14" t="str">
        <f>IF(Seznam!Q21="","",Seznam!Q21)</f>
        <v>STŘEDA Adam</v>
      </c>
      <c r="C21" s="38" t="str">
        <f>IF(Seznam!R21="","",Seznam!R21)</f>
        <v>ÚAMK - AMK Škoda</v>
      </c>
      <c r="D21" s="39" t="str">
        <f>IF(Seznam!S21="","",Seznam!S21)</f>
        <v>StČ</v>
      </c>
      <c r="E21" s="13" t="str">
        <f>IF(Tr!T21="","",Tr!T21)</f>
        <v/>
      </c>
      <c r="F21" s="67" t="str">
        <f>IF(Tr!U21="","",Tr!U21)</f>
        <v/>
      </c>
      <c r="G21" s="67" t="str">
        <f>IF(Tr!V21="","",Tr!V21)</f>
        <v/>
      </c>
      <c r="H21" s="67" t="str">
        <f>IF(Tr!W21="","",Tr!W21)</f>
        <v/>
      </c>
      <c r="I21" s="1">
        <f>IF('1j'!T21="",0,'1j'!T21)</f>
        <v>0</v>
      </c>
      <c r="J21" s="68">
        <f>IF('1j'!U21="",0,'1j'!U21)</f>
        <v>0</v>
      </c>
      <c r="K21" s="68">
        <f>IF('1j'!V21="",0,'1j'!V21)</f>
        <v>0</v>
      </c>
      <c r="L21" s="68">
        <f>IF('1j'!W21="",0,'1j'!W21)</f>
        <v>0</v>
      </c>
      <c r="M21" s="1">
        <f>IF('2j (proA 1j)'!T21="",0,'2j (proA 1j)'!T21)</f>
        <v>0</v>
      </c>
      <c r="N21" s="68">
        <f>IF('2j (proA 1j)'!U21="",0,'2j (proA 1j)'!U21)</f>
        <v>0</v>
      </c>
      <c r="O21" s="68">
        <f>IF('2j (proA 1j)'!V21="",0,'2j (proA 1j)'!V21)</f>
        <v>0</v>
      </c>
      <c r="P21" s="68">
        <f>IF('2j (proA 1j)'!W21="",0,'2j (proA 1j)'!W21)</f>
        <v>0</v>
      </c>
      <c r="Q21" s="1">
        <f>IF('3j (proA 2j)'!T21="",0,'3j (proA 2j)'!T21)</f>
        <v>0</v>
      </c>
      <c r="R21" s="68">
        <f>IF('3j (proA 2j)'!U21="",0,'3j (proA 2j)'!U21)</f>
        <v>0</v>
      </c>
      <c r="S21" s="68">
        <f>IF('3j (proA 2j)'!V21="",0,'3j (proA 2j)'!V21)</f>
        <v>0</v>
      </c>
      <c r="T21" s="68">
        <f>IF('3j (proA 2j)'!W21="",0,'3j (proA 2j)'!W21)</f>
        <v>0</v>
      </c>
      <c r="U21" s="1" t="str">
        <f t="shared" si="5"/>
        <v/>
      </c>
      <c r="V21" s="65" t="str">
        <f t="shared" si="6"/>
        <v/>
      </c>
      <c r="W21" s="3"/>
      <c r="X21" s="3"/>
      <c r="Y21" s="3"/>
      <c r="Z21" s="52" t="str">
        <f t="shared" si="7"/>
        <v>B</v>
      </c>
      <c r="AA21" s="4">
        <f t="shared" si="0"/>
        <v>0</v>
      </c>
      <c r="AB21" s="4">
        <f t="shared" si="0"/>
        <v>0</v>
      </c>
      <c r="AC21" s="4">
        <f t="shared" si="0"/>
        <v>0</v>
      </c>
      <c r="AD21" s="4">
        <f t="shared" si="0"/>
        <v>0</v>
      </c>
      <c r="AE21" s="5">
        <f t="shared" si="0"/>
        <v>0</v>
      </c>
      <c r="AF21" s="15">
        <f t="shared" si="0"/>
        <v>0</v>
      </c>
      <c r="AG21" s="15">
        <f t="shared" si="0"/>
        <v>0</v>
      </c>
      <c r="AH21" s="15">
        <f t="shared" si="0"/>
        <v>0</v>
      </c>
      <c r="AI21" s="6">
        <f t="shared" si="0"/>
        <v>0</v>
      </c>
      <c r="AJ21" s="15">
        <f t="shared" si="0"/>
        <v>0</v>
      </c>
      <c r="AK21" s="15">
        <f t="shared" si="0"/>
        <v>0</v>
      </c>
      <c r="AL21" s="15">
        <f t="shared" si="0"/>
        <v>0</v>
      </c>
      <c r="AM21" s="7">
        <f t="shared" si="1"/>
        <v>0</v>
      </c>
      <c r="AN21" s="7">
        <f t="shared" si="2"/>
        <v>0</v>
      </c>
      <c r="AO21" s="7">
        <f t="shared" si="3"/>
        <v>0</v>
      </c>
      <c r="AP21" s="8">
        <f t="shared" si="8"/>
        <v>0</v>
      </c>
      <c r="AQ21" s="53">
        <f t="shared" si="9"/>
        <v>0</v>
      </c>
      <c r="AR21" s="54">
        <f t="shared" si="10"/>
        <v>0</v>
      </c>
      <c r="AS21" s="54">
        <f t="shared" si="11"/>
        <v>0</v>
      </c>
      <c r="AT21" s="55">
        <f t="shared" si="12"/>
        <v>0</v>
      </c>
      <c r="AU21" s="55">
        <f t="shared" si="13"/>
        <v>0</v>
      </c>
      <c r="AV21" s="55">
        <f t="shared" si="14"/>
        <v>0</v>
      </c>
      <c r="AW21" s="55">
        <f t="shared" si="15"/>
        <v>0</v>
      </c>
      <c r="AX21" s="53">
        <f t="shared" si="16"/>
        <v>0</v>
      </c>
      <c r="AY21" s="56">
        <f t="shared" si="17"/>
        <v>0</v>
      </c>
      <c r="AZ21" s="56">
        <f t="shared" si="18"/>
        <v>0</v>
      </c>
      <c r="BA21" s="56">
        <f t="shared" si="19"/>
        <v>0</v>
      </c>
      <c r="BB21" s="56">
        <f t="shared" si="20"/>
        <v>0</v>
      </c>
      <c r="BC21" s="57" t="str">
        <f t="shared" si="21"/>
        <v/>
      </c>
      <c r="BD21" s="12" t="str">
        <f t="shared" si="22"/>
        <v/>
      </c>
      <c r="BE21">
        <f t="shared" si="23"/>
        <v>1E-4</v>
      </c>
      <c r="BF21">
        <f t="shared" si="24"/>
        <v>2.0000000000000001E-4</v>
      </c>
      <c r="BG21">
        <f t="shared" si="25"/>
        <v>2.9999999999999997E-4</v>
      </c>
      <c r="BH21" s="3">
        <f t="shared" si="26"/>
        <v>3</v>
      </c>
      <c r="BI21" s="3">
        <f t="shared" si="4"/>
        <v>2</v>
      </c>
      <c r="BJ21" s="3">
        <f t="shared" si="4"/>
        <v>1</v>
      </c>
      <c r="BK21">
        <f t="shared" si="27"/>
        <v>3</v>
      </c>
      <c r="BL21">
        <f t="shared" si="28"/>
        <v>2</v>
      </c>
      <c r="BM21">
        <f t="shared" si="29"/>
        <v>1</v>
      </c>
    </row>
    <row r="22" spans="1:65" ht="16.5" hidden="1" customHeight="1">
      <c r="A22" s="14" t="str">
        <f>IF(Seznam!P22="","",Seznam!P22)</f>
        <v/>
      </c>
      <c r="B22" s="14" t="str">
        <f>IF(Seznam!Q22="","",Seznam!Q22)</f>
        <v>ŠPANĚL Jan</v>
      </c>
      <c r="C22" s="38" t="str">
        <f>IF(Seznam!R22="","",Seznam!R22)</f>
        <v>AK ČR Rožnov p/R. v AČR</v>
      </c>
      <c r="D22" s="39" t="str">
        <f>IF(Seznam!S22="","",Seznam!S22)</f>
        <v>SM</v>
      </c>
      <c r="E22" s="13" t="str">
        <f>IF(Tr!T22="","",Tr!T22)</f>
        <v/>
      </c>
      <c r="F22" s="67" t="str">
        <f>IF(Tr!U22="","",Tr!U22)</f>
        <v/>
      </c>
      <c r="G22" s="67" t="str">
        <f>IF(Tr!V22="","",Tr!V22)</f>
        <v/>
      </c>
      <c r="H22" s="67" t="str">
        <f>IF(Tr!W22="","",Tr!W22)</f>
        <v/>
      </c>
      <c r="I22" s="1">
        <f>IF('1j'!T22="",0,'1j'!T22)</f>
        <v>0</v>
      </c>
      <c r="J22" s="68">
        <f>IF('1j'!U22="",0,'1j'!U22)</f>
        <v>0</v>
      </c>
      <c r="K22" s="68">
        <f>IF('1j'!V22="",0,'1j'!V22)</f>
        <v>0</v>
      </c>
      <c r="L22" s="68">
        <f>IF('1j'!W22="",0,'1j'!W22)</f>
        <v>0</v>
      </c>
      <c r="M22" s="1">
        <f>IF('2j (proA 1j)'!T22="",0,'2j (proA 1j)'!T22)</f>
        <v>0</v>
      </c>
      <c r="N22" s="68">
        <f>IF('2j (proA 1j)'!U22="",0,'2j (proA 1j)'!U22)</f>
        <v>0</v>
      </c>
      <c r="O22" s="68">
        <f>IF('2j (proA 1j)'!V22="",0,'2j (proA 1j)'!V22)</f>
        <v>0</v>
      </c>
      <c r="P22" s="68">
        <f>IF('2j (proA 1j)'!W22="",0,'2j (proA 1j)'!W22)</f>
        <v>0</v>
      </c>
      <c r="Q22" s="1">
        <f>IF('3j (proA 2j)'!T22="",0,'3j (proA 2j)'!T22)</f>
        <v>0</v>
      </c>
      <c r="R22" s="68">
        <f>IF('3j (proA 2j)'!U22="",0,'3j (proA 2j)'!U22)</f>
        <v>0</v>
      </c>
      <c r="S22" s="68">
        <f>IF('3j (proA 2j)'!V22="",0,'3j (proA 2j)'!V22)</f>
        <v>0</v>
      </c>
      <c r="T22" s="68">
        <f>IF('3j (proA 2j)'!W22="",0,'3j (proA 2j)'!W22)</f>
        <v>0</v>
      </c>
      <c r="U22" s="1" t="str">
        <f t="shared" si="5"/>
        <v/>
      </c>
      <c r="V22" s="65" t="str">
        <f t="shared" si="6"/>
        <v/>
      </c>
      <c r="W22" s="3"/>
      <c r="X22" s="3"/>
      <c r="Y22" s="3"/>
      <c r="Z22" s="52" t="str">
        <f t="shared" si="7"/>
        <v>B</v>
      </c>
      <c r="AA22" s="4">
        <f t="shared" si="0"/>
        <v>0</v>
      </c>
      <c r="AB22" s="4">
        <f t="shared" si="0"/>
        <v>0</v>
      </c>
      <c r="AC22" s="4">
        <f t="shared" si="0"/>
        <v>0</v>
      </c>
      <c r="AD22" s="4">
        <f t="shared" si="0"/>
        <v>0</v>
      </c>
      <c r="AE22" s="5">
        <f t="shared" si="0"/>
        <v>0</v>
      </c>
      <c r="AF22" s="15">
        <f t="shared" si="0"/>
        <v>0</v>
      </c>
      <c r="AG22" s="15">
        <f t="shared" si="0"/>
        <v>0</v>
      </c>
      <c r="AH22" s="15">
        <f t="shared" si="0"/>
        <v>0</v>
      </c>
      <c r="AI22" s="6">
        <f t="shared" si="0"/>
        <v>0</v>
      </c>
      <c r="AJ22" s="15">
        <f t="shared" si="0"/>
        <v>0</v>
      </c>
      <c r="AK22" s="15">
        <f t="shared" si="0"/>
        <v>0</v>
      </c>
      <c r="AL22" s="15">
        <f t="shared" si="0"/>
        <v>0</v>
      </c>
      <c r="AM22" s="7">
        <f t="shared" si="1"/>
        <v>0</v>
      </c>
      <c r="AN22" s="7">
        <f t="shared" si="2"/>
        <v>0</v>
      </c>
      <c r="AO22" s="7">
        <f t="shared" si="3"/>
        <v>0</v>
      </c>
      <c r="AP22" s="8">
        <f t="shared" si="8"/>
        <v>0</v>
      </c>
      <c r="AQ22" s="53">
        <f t="shared" si="9"/>
        <v>0</v>
      </c>
      <c r="AR22" s="54">
        <f t="shared" si="10"/>
        <v>0</v>
      </c>
      <c r="AS22" s="54">
        <f t="shared" si="11"/>
        <v>0</v>
      </c>
      <c r="AT22" s="55">
        <f t="shared" si="12"/>
        <v>0</v>
      </c>
      <c r="AU22" s="55">
        <f t="shared" si="13"/>
        <v>0</v>
      </c>
      <c r="AV22" s="55">
        <f t="shared" si="14"/>
        <v>0</v>
      </c>
      <c r="AW22" s="55">
        <f t="shared" si="15"/>
        <v>0</v>
      </c>
      <c r="AX22" s="53">
        <f t="shared" si="16"/>
        <v>0</v>
      </c>
      <c r="AY22" s="56">
        <f t="shared" si="17"/>
        <v>0</v>
      </c>
      <c r="AZ22" s="56">
        <f t="shared" si="18"/>
        <v>0</v>
      </c>
      <c r="BA22" s="56">
        <f t="shared" si="19"/>
        <v>0</v>
      </c>
      <c r="BB22" s="56">
        <f t="shared" si="20"/>
        <v>0</v>
      </c>
      <c r="BC22" s="57" t="str">
        <f t="shared" si="21"/>
        <v/>
      </c>
      <c r="BD22" s="12" t="str">
        <f t="shared" si="22"/>
        <v/>
      </c>
      <c r="BE22">
        <f t="shared" si="23"/>
        <v>1E-4</v>
      </c>
      <c r="BF22">
        <f t="shared" si="24"/>
        <v>2.0000000000000001E-4</v>
      </c>
      <c r="BG22">
        <f t="shared" si="25"/>
        <v>2.9999999999999997E-4</v>
      </c>
      <c r="BH22" s="3">
        <f t="shared" si="26"/>
        <v>3</v>
      </c>
      <c r="BI22" s="3">
        <f t="shared" si="26"/>
        <v>2</v>
      </c>
      <c r="BJ22" s="3">
        <f t="shared" si="26"/>
        <v>1</v>
      </c>
      <c r="BK22">
        <f t="shared" si="27"/>
        <v>3</v>
      </c>
      <c r="BL22">
        <f t="shared" si="28"/>
        <v>2</v>
      </c>
      <c r="BM22">
        <f t="shared" si="29"/>
        <v>1</v>
      </c>
    </row>
    <row r="23" spans="1:65" ht="16.5" hidden="1" customHeight="1">
      <c r="A23" s="14" t="str">
        <f>IF(Seznam!P23="","",Seznam!P23)</f>
        <v/>
      </c>
      <c r="B23" s="14" t="str">
        <f>IF(Seznam!Q23="","",Seznam!Q23)</f>
        <v/>
      </c>
      <c r="C23" s="38" t="str">
        <f>IF(Seznam!R23="","",Seznam!R23)</f>
        <v/>
      </c>
      <c r="D23" s="39" t="str">
        <f>IF(Seznam!S23="","",Seznam!S23)</f>
        <v/>
      </c>
      <c r="E23" s="13" t="str">
        <f>IF(Tr!T23="","",Tr!T23)</f>
        <v/>
      </c>
      <c r="F23" s="67" t="str">
        <f>IF(Tr!U23="","",Tr!U23)</f>
        <v/>
      </c>
      <c r="G23" s="67" t="str">
        <f>IF(Tr!V23="","",Tr!V23)</f>
        <v/>
      </c>
      <c r="H23" s="67" t="str">
        <f>IF(Tr!W23="","",Tr!W23)</f>
        <v/>
      </c>
      <c r="I23" s="1">
        <f>IF('1j'!T23="",0,'1j'!T23)</f>
        <v>0</v>
      </c>
      <c r="J23" s="68">
        <f>IF('1j'!U23="",0,'1j'!U23)</f>
        <v>0</v>
      </c>
      <c r="K23" s="68">
        <f>IF('1j'!V23="",0,'1j'!V23)</f>
        <v>0</v>
      </c>
      <c r="L23" s="68">
        <f>IF('1j'!W23="",0,'1j'!W23)</f>
        <v>0</v>
      </c>
      <c r="M23" s="1">
        <f>IF('2j (proA 1j)'!T23="",0,'2j (proA 1j)'!T23)</f>
        <v>0</v>
      </c>
      <c r="N23" s="68">
        <f>IF('2j (proA 1j)'!U23="",0,'2j (proA 1j)'!U23)</f>
        <v>0</v>
      </c>
      <c r="O23" s="68">
        <f>IF('2j (proA 1j)'!V23="",0,'2j (proA 1j)'!V23)</f>
        <v>0</v>
      </c>
      <c r="P23" s="68">
        <f>IF('2j (proA 1j)'!W23="",0,'2j (proA 1j)'!W23)</f>
        <v>0</v>
      </c>
      <c r="Q23" s="1">
        <f>IF('3j (proA 2j)'!T23="",0,'3j (proA 2j)'!T23)</f>
        <v>0</v>
      </c>
      <c r="R23" s="68">
        <f>IF('3j (proA 2j)'!U23="",0,'3j (proA 2j)'!U23)</f>
        <v>0</v>
      </c>
      <c r="S23" s="68">
        <f>IF('3j (proA 2j)'!V23="",0,'3j (proA 2j)'!V23)</f>
        <v>0</v>
      </c>
      <c r="T23" s="68">
        <f>IF('3j (proA 2j)'!W23="",0,'3j (proA 2j)'!W23)</f>
        <v>0</v>
      </c>
      <c r="U23" s="1" t="str">
        <f t="shared" si="5"/>
        <v/>
      </c>
      <c r="V23" s="65" t="str">
        <f t="shared" si="6"/>
        <v/>
      </c>
      <c r="W23" s="3"/>
      <c r="X23" s="3"/>
      <c r="Y23" s="3"/>
      <c r="Z23" s="52" t="str">
        <f t="shared" si="7"/>
        <v>B</v>
      </c>
      <c r="AA23" s="4">
        <f t="shared" si="0"/>
        <v>0</v>
      </c>
      <c r="AB23" s="4">
        <f t="shared" si="0"/>
        <v>0</v>
      </c>
      <c r="AC23" s="4">
        <f t="shared" si="0"/>
        <v>0</v>
      </c>
      <c r="AD23" s="4">
        <f t="shared" si="0"/>
        <v>0</v>
      </c>
      <c r="AE23" s="5">
        <f t="shared" si="0"/>
        <v>0</v>
      </c>
      <c r="AF23" s="15">
        <f t="shared" si="0"/>
        <v>0</v>
      </c>
      <c r="AG23" s="15">
        <f t="shared" si="0"/>
        <v>0</v>
      </c>
      <c r="AH23" s="15">
        <f t="shared" si="0"/>
        <v>0</v>
      </c>
      <c r="AI23" s="6">
        <f t="shared" si="0"/>
        <v>0</v>
      </c>
      <c r="AJ23" s="15">
        <f t="shared" si="0"/>
        <v>0</v>
      </c>
      <c r="AK23" s="15">
        <f t="shared" si="0"/>
        <v>0</v>
      </c>
      <c r="AL23" s="15">
        <f t="shared" si="0"/>
        <v>0</v>
      </c>
      <c r="AM23" s="7">
        <f t="shared" si="1"/>
        <v>0</v>
      </c>
      <c r="AN23" s="7">
        <f t="shared" si="2"/>
        <v>0</v>
      </c>
      <c r="AO23" s="7">
        <f t="shared" si="3"/>
        <v>0</v>
      </c>
      <c r="AP23" s="8">
        <f t="shared" si="8"/>
        <v>0</v>
      </c>
      <c r="AQ23" s="53">
        <f t="shared" si="9"/>
        <v>0</v>
      </c>
      <c r="AR23" s="54">
        <f t="shared" si="10"/>
        <v>0</v>
      </c>
      <c r="AS23" s="54">
        <f t="shared" si="11"/>
        <v>0</v>
      </c>
      <c r="AT23" s="55">
        <f t="shared" si="12"/>
        <v>0</v>
      </c>
      <c r="AU23" s="55">
        <f t="shared" si="13"/>
        <v>0</v>
      </c>
      <c r="AV23" s="55">
        <f t="shared" si="14"/>
        <v>0</v>
      </c>
      <c r="AW23" s="55">
        <f t="shared" si="15"/>
        <v>0</v>
      </c>
      <c r="AX23" s="53">
        <f t="shared" si="16"/>
        <v>0</v>
      </c>
      <c r="AY23" s="56">
        <f t="shared" si="17"/>
        <v>0</v>
      </c>
      <c r="AZ23" s="56">
        <f t="shared" si="18"/>
        <v>0</v>
      </c>
      <c r="BA23" s="56">
        <f t="shared" si="19"/>
        <v>0</v>
      </c>
      <c r="BB23" s="56">
        <f t="shared" si="20"/>
        <v>0</v>
      </c>
      <c r="BC23" s="57" t="str">
        <f t="shared" si="21"/>
        <v/>
      </c>
      <c r="BD23" s="12" t="str">
        <f t="shared" si="22"/>
        <v/>
      </c>
      <c r="BE23">
        <f t="shared" si="23"/>
        <v>1E-4</v>
      </c>
      <c r="BF23">
        <f t="shared" si="24"/>
        <v>2.0000000000000001E-4</v>
      </c>
      <c r="BG23">
        <f t="shared" si="25"/>
        <v>2.9999999999999997E-4</v>
      </c>
      <c r="BH23" s="3">
        <f t="shared" si="26"/>
        <v>3</v>
      </c>
      <c r="BI23" s="3">
        <f t="shared" si="26"/>
        <v>2</v>
      </c>
      <c r="BJ23" s="3">
        <f t="shared" si="26"/>
        <v>1</v>
      </c>
      <c r="BK23">
        <f t="shared" si="27"/>
        <v>3</v>
      </c>
      <c r="BL23">
        <f t="shared" si="28"/>
        <v>2</v>
      </c>
      <c r="BM23">
        <f t="shared" si="29"/>
        <v>1</v>
      </c>
    </row>
    <row r="24" spans="1:65" ht="16.5" hidden="1" customHeight="1">
      <c r="A24" s="14" t="str">
        <f>IF(Seznam!P24="","",Seznam!P24)</f>
        <v/>
      </c>
      <c r="B24" s="14" t="str">
        <f>IF(Seznam!Q24="","",Seznam!Q24)</f>
        <v/>
      </c>
      <c r="C24" s="38" t="str">
        <f>IF(Seznam!R24="","",Seznam!R24)</f>
        <v/>
      </c>
      <c r="D24" s="39" t="str">
        <f>IF(Seznam!S24="","",Seznam!S24)</f>
        <v/>
      </c>
      <c r="E24" s="13" t="str">
        <f>IF(Tr!T24="","",Tr!T24)</f>
        <v/>
      </c>
      <c r="F24" s="67" t="str">
        <f>IF(Tr!U24="","",Tr!U24)</f>
        <v/>
      </c>
      <c r="G24" s="67" t="str">
        <f>IF(Tr!V24="","",Tr!V24)</f>
        <v/>
      </c>
      <c r="H24" s="67" t="str">
        <f>IF(Tr!W24="","",Tr!W24)</f>
        <v/>
      </c>
      <c r="I24" s="1">
        <f>IF('1j'!T24="",0,'1j'!T24)</f>
        <v>0</v>
      </c>
      <c r="J24" s="68">
        <f>IF('1j'!U24="",0,'1j'!U24)</f>
        <v>0</v>
      </c>
      <c r="K24" s="68">
        <f>IF('1j'!V24="",0,'1j'!V24)</f>
        <v>0</v>
      </c>
      <c r="L24" s="68">
        <f>IF('1j'!W24="",0,'1j'!W24)</f>
        <v>0</v>
      </c>
      <c r="M24" s="1">
        <f>IF('2j (proA 1j)'!T24="",0,'2j (proA 1j)'!T24)</f>
        <v>0</v>
      </c>
      <c r="N24" s="68">
        <f>IF('2j (proA 1j)'!U24="",0,'2j (proA 1j)'!U24)</f>
        <v>0</v>
      </c>
      <c r="O24" s="68">
        <f>IF('2j (proA 1j)'!V24="",0,'2j (proA 1j)'!V24)</f>
        <v>0</v>
      </c>
      <c r="P24" s="68">
        <f>IF('2j (proA 1j)'!W24="",0,'2j (proA 1j)'!W24)</f>
        <v>0</v>
      </c>
      <c r="Q24" s="1">
        <f>IF('3j (proA 2j)'!T24="",0,'3j (proA 2j)'!T24)</f>
        <v>0</v>
      </c>
      <c r="R24" s="68">
        <f>IF('3j (proA 2j)'!U24="",0,'3j (proA 2j)'!U24)</f>
        <v>0</v>
      </c>
      <c r="S24" s="68">
        <f>IF('3j (proA 2j)'!V24="",0,'3j (proA 2j)'!V24)</f>
        <v>0</v>
      </c>
      <c r="T24" s="68">
        <f>IF('3j (proA 2j)'!W24="",0,'3j (proA 2j)'!W24)</f>
        <v>0</v>
      </c>
      <c r="U24" s="1" t="str">
        <f t="shared" si="5"/>
        <v/>
      </c>
      <c r="V24" s="65" t="str">
        <f t="shared" si="6"/>
        <v/>
      </c>
      <c r="W24" s="3"/>
      <c r="X24" s="3"/>
      <c r="Y24" s="3"/>
      <c r="Z24" s="52" t="str">
        <f t="shared" si="7"/>
        <v>B</v>
      </c>
      <c r="AA24" s="4">
        <f t="shared" si="0"/>
        <v>0</v>
      </c>
      <c r="AB24" s="4">
        <f t="shared" si="0"/>
        <v>0</v>
      </c>
      <c r="AC24" s="4">
        <f t="shared" si="0"/>
        <v>0</v>
      </c>
      <c r="AD24" s="4">
        <f t="shared" si="0"/>
        <v>0</v>
      </c>
      <c r="AE24" s="5">
        <f t="shared" si="0"/>
        <v>0</v>
      </c>
      <c r="AF24" s="15">
        <f t="shared" si="0"/>
        <v>0</v>
      </c>
      <c r="AG24" s="15">
        <f t="shared" si="0"/>
        <v>0</v>
      </c>
      <c r="AH24" s="15">
        <f t="shared" si="0"/>
        <v>0</v>
      </c>
      <c r="AI24" s="6">
        <f t="shared" si="0"/>
        <v>0</v>
      </c>
      <c r="AJ24" s="15">
        <f t="shared" si="0"/>
        <v>0</v>
      </c>
      <c r="AK24" s="15">
        <f t="shared" si="0"/>
        <v>0</v>
      </c>
      <c r="AL24" s="15">
        <f t="shared" si="0"/>
        <v>0</v>
      </c>
      <c r="AM24" s="7">
        <f t="shared" si="1"/>
        <v>0</v>
      </c>
      <c r="AN24" s="7">
        <f t="shared" si="2"/>
        <v>0</v>
      </c>
      <c r="AO24" s="7">
        <f t="shared" si="3"/>
        <v>0</v>
      </c>
      <c r="AP24" s="8">
        <f t="shared" si="8"/>
        <v>0</v>
      </c>
      <c r="AQ24" s="53">
        <f t="shared" si="9"/>
        <v>0</v>
      </c>
      <c r="AR24" s="54">
        <f t="shared" si="10"/>
        <v>0</v>
      </c>
      <c r="AS24" s="54">
        <f t="shared" si="11"/>
        <v>0</v>
      </c>
      <c r="AT24" s="55">
        <f t="shared" si="12"/>
        <v>0</v>
      </c>
      <c r="AU24" s="55">
        <f t="shared" si="13"/>
        <v>0</v>
      </c>
      <c r="AV24" s="55">
        <f t="shared" si="14"/>
        <v>0</v>
      </c>
      <c r="AW24" s="55">
        <f t="shared" si="15"/>
        <v>0</v>
      </c>
      <c r="AX24" s="53">
        <f t="shared" si="16"/>
        <v>0</v>
      </c>
      <c r="AY24" s="56">
        <f t="shared" si="17"/>
        <v>0</v>
      </c>
      <c r="AZ24" s="56">
        <f t="shared" si="18"/>
        <v>0</v>
      </c>
      <c r="BA24" s="56">
        <f t="shared" si="19"/>
        <v>0</v>
      </c>
      <c r="BB24" s="56">
        <f t="shared" si="20"/>
        <v>0</v>
      </c>
      <c r="BC24" s="57" t="str">
        <f t="shared" si="21"/>
        <v/>
      </c>
      <c r="BD24" s="12" t="str">
        <f t="shared" si="22"/>
        <v/>
      </c>
      <c r="BE24">
        <f t="shared" si="23"/>
        <v>1E-4</v>
      </c>
      <c r="BF24">
        <f t="shared" si="24"/>
        <v>2.0000000000000001E-4</v>
      </c>
      <c r="BG24">
        <f t="shared" si="25"/>
        <v>2.9999999999999997E-4</v>
      </c>
      <c r="BH24" s="3">
        <f t="shared" si="26"/>
        <v>3</v>
      </c>
      <c r="BI24" s="3">
        <f t="shared" si="26"/>
        <v>2</v>
      </c>
      <c r="BJ24" s="3">
        <f t="shared" si="26"/>
        <v>1</v>
      </c>
      <c r="BK24">
        <f t="shared" si="27"/>
        <v>3</v>
      </c>
      <c r="BL24">
        <f t="shared" si="28"/>
        <v>2</v>
      </c>
      <c r="BM24">
        <f t="shared" si="29"/>
        <v>1</v>
      </c>
    </row>
    <row r="25" spans="1:65" ht="16.5" hidden="1" customHeight="1">
      <c r="A25" s="14" t="str">
        <f>IF(Seznam!P25="","",Seznam!P25)</f>
        <v/>
      </c>
      <c r="B25" s="14" t="str">
        <f>IF(Seznam!Q25="","",Seznam!Q25)</f>
        <v/>
      </c>
      <c r="C25" s="38" t="str">
        <f>IF(Seznam!R25="","",Seznam!R25)</f>
        <v/>
      </c>
      <c r="D25" s="39" t="str">
        <f>IF(Seznam!S25="","",Seznam!S25)</f>
        <v/>
      </c>
      <c r="E25" s="13" t="str">
        <f>IF(Tr!T25="","",Tr!T25)</f>
        <v/>
      </c>
      <c r="F25" s="67" t="str">
        <f>IF(Tr!U25="","",Tr!U25)</f>
        <v/>
      </c>
      <c r="G25" s="67" t="str">
        <f>IF(Tr!V25="","",Tr!V25)</f>
        <v/>
      </c>
      <c r="H25" s="67" t="str">
        <f>IF(Tr!W25="","",Tr!W25)</f>
        <v/>
      </c>
      <c r="I25" s="1">
        <f>IF('1j'!T25="",0,'1j'!T25)</f>
        <v>0</v>
      </c>
      <c r="J25" s="68">
        <f>IF('1j'!U25="",0,'1j'!U25)</f>
        <v>0</v>
      </c>
      <c r="K25" s="68">
        <f>IF('1j'!V25="",0,'1j'!V25)</f>
        <v>0</v>
      </c>
      <c r="L25" s="68">
        <f>IF('1j'!W25="",0,'1j'!W25)</f>
        <v>0</v>
      </c>
      <c r="M25" s="1">
        <f>IF('2j (proA 1j)'!T25="",0,'2j (proA 1j)'!T25)</f>
        <v>0</v>
      </c>
      <c r="N25" s="68">
        <f>IF('2j (proA 1j)'!U25="",0,'2j (proA 1j)'!U25)</f>
        <v>0</v>
      </c>
      <c r="O25" s="68">
        <f>IF('2j (proA 1j)'!V25="",0,'2j (proA 1j)'!V25)</f>
        <v>0</v>
      </c>
      <c r="P25" s="68">
        <f>IF('2j (proA 1j)'!W25="",0,'2j (proA 1j)'!W25)</f>
        <v>0</v>
      </c>
      <c r="Q25" s="1">
        <f>IF('3j (proA 2j)'!T25="",0,'3j (proA 2j)'!T25)</f>
        <v>0</v>
      </c>
      <c r="R25" s="68">
        <f>IF('3j (proA 2j)'!U25="",0,'3j (proA 2j)'!U25)</f>
        <v>0</v>
      </c>
      <c r="S25" s="68">
        <f>IF('3j (proA 2j)'!V25="",0,'3j (proA 2j)'!V25)</f>
        <v>0</v>
      </c>
      <c r="T25" s="68">
        <f>IF('3j (proA 2j)'!W25="",0,'3j (proA 2j)'!W25)</f>
        <v>0</v>
      </c>
      <c r="U25" s="1" t="str">
        <f t="shared" si="5"/>
        <v/>
      </c>
      <c r="V25" s="65" t="str">
        <f t="shared" si="6"/>
        <v/>
      </c>
      <c r="W25" s="3"/>
      <c r="X25" s="3"/>
      <c r="Y25" s="3"/>
      <c r="Z25" s="52" t="str">
        <f t="shared" si="7"/>
        <v>B</v>
      </c>
      <c r="AA25" s="4">
        <f t="shared" si="0"/>
        <v>0</v>
      </c>
      <c r="AB25" s="4">
        <f t="shared" si="0"/>
        <v>0</v>
      </c>
      <c r="AC25" s="4">
        <f t="shared" si="0"/>
        <v>0</v>
      </c>
      <c r="AD25" s="4">
        <f t="shared" si="0"/>
        <v>0</v>
      </c>
      <c r="AE25" s="5">
        <f t="shared" si="0"/>
        <v>0</v>
      </c>
      <c r="AF25" s="15">
        <f t="shared" si="0"/>
        <v>0</v>
      </c>
      <c r="AG25" s="15">
        <f t="shared" si="0"/>
        <v>0</v>
      </c>
      <c r="AH25" s="15">
        <f t="shared" si="0"/>
        <v>0</v>
      </c>
      <c r="AI25" s="6">
        <f t="shared" si="0"/>
        <v>0</v>
      </c>
      <c r="AJ25" s="15">
        <f t="shared" si="0"/>
        <v>0</v>
      </c>
      <c r="AK25" s="15">
        <f t="shared" si="0"/>
        <v>0</v>
      </c>
      <c r="AL25" s="15">
        <f t="shared" si="0"/>
        <v>0</v>
      </c>
      <c r="AM25" s="7">
        <f t="shared" si="1"/>
        <v>0</v>
      </c>
      <c r="AN25" s="7">
        <f t="shared" si="2"/>
        <v>0</v>
      </c>
      <c r="AO25" s="7">
        <f t="shared" si="3"/>
        <v>0</v>
      </c>
      <c r="AP25" s="8">
        <f t="shared" si="8"/>
        <v>0</v>
      </c>
      <c r="AQ25" s="53">
        <f t="shared" si="9"/>
        <v>0</v>
      </c>
      <c r="AR25" s="54">
        <f t="shared" si="10"/>
        <v>0</v>
      </c>
      <c r="AS25" s="54">
        <f t="shared" si="11"/>
        <v>0</v>
      </c>
      <c r="AT25" s="55">
        <f t="shared" si="12"/>
        <v>0</v>
      </c>
      <c r="AU25" s="55">
        <f t="shared" si="13"/>
        <v>0</v>
      </c>
      <c r="AV25" s="55">
        <f t="shared" si="14"/>
        <v>0</v>
      </c>
      <c r="AW25" s="55">
        <f t="shared" si="15"/>
        <v>0</v>
      </c>
      <c r="AX25" s="53">
        <f t="shared" si="16"/>
        <v>0</v>
      </c>
      <c r="AY25" s="56">
        <f t="shared" si="17"/>
        <v>0</v>
      </c>
      <c r="AZ25" s="56">
        <f t="shared" si="18"/>
        <v>0</v>
      </c>
      <c r="BA25" s="56">
        <f t="shared" si="19"/>
        <v>0</v>
      </c>
      <c r="BB25" s="56">
        <f t="shared" si="20"/>
        <v>0</v>
      </c>
      <c r="BC25" s="57" t="str">
        <f t="shared" si="21"/>
        <v/>
      </c>
      <c r="BD25" s="12" t="str">
        <f t="shared" si="22"/>
        <v/>
      </c>
      <c r="BE25">
        <f t="shared" si="23"/>
        <v>1E-4</v>
      </c>
      <c r="BF25">
        <f t="shared" si="24"/>
        <v>2.0000000000000001E-4</v>
      </c>
      <c r="BG25">
        <f t="shared" si="25"/>
        <v>2.9999999999999997E-4</v>
      </c>
      <c r="BH25" s="3">
        <f t="shared" si="26"/>
        <v>3</v>
      </c>
      <c r="BI25" s="3">
        <f t="shared" si="26"/>
        <v>2</v>
      </c>
      <c r="BJ25" s="3">
        <f t="shared" si="26"/>
        <v>1</v>
      </c>
      <c r="BK25">
        <f t="shared" si="27"/>
        <v>3</v>
      </c>
      <c r="BL25">
        <f t="shared" si="28"/>
        <v>2</v>
      </c>
      <c r="BM25">
        <f t="shared" si="29"/>
        <v>1</v>
      </c>
    </row>
    <row r="26" spans="1:65" ht="16.5" hidden="1" customHeight="1">
      <c r="A26" s="14" t="str">
        <f>IF(Seznam!P26="","",Seznam!P26)</f>
        <v/>
      </c>
      <c r="B26" s="14" t="str">
        <f>IF(Seznam!Q26="","",Seznam!Q26)</f>
        <v/>
      </c>
      <c r="C26" s="38" t="str">
        <f>IF(Seznam!R26="","",Seznam!R26)</f>
        <v/>
      </c>
      <c r="D26" s="39" t="str">
        <f>IF(Seznam!S26="","",Seznam!S26)</f>
        <v/>
      </c>
      <c r="E26" s="13" t="str">
        <f>IF(Tr!T26="","",Tr!T26)</f>
        <v/>
      </c>
      <c r="F26" s="67" t="str">
        <f>IF(Tr!U26="","",Tr!U26)</f>
        <v/>
      </c>
      <c r="G26" s="67" t="str">
        <f>IF(Tr!V26="","",Tr!V26)</f>
        <v/>
      </c>
      <c r="H26" s="67" t="str">
        <f>IF(Tr!W26="","",Tr!W26)</f>
        <v/>
      </c>
      <c r="I26" s="1">
        <f>IF('1j'!T26="",0,'1j'!T26)</f>
        <v>0</v>
      </c>
      <c r="J26" s="68">
        <f>IF('1j'!U26="",0,'1j'!U26)</f>
        <v>0</v>
      </c>
      <c r="K26" s="68">
        <f>IF('1j'!V26="",0,'1j'!V26)</f>
        <v>0</v>
      </c>
      <c r="L26" s="68">
        <f>IF('1j'!W26="",0,'1j'!W26)</f>
        <v>0</v>
      </c>
      <c r="M26" s="1">
        <f>IF('2j (proA 1j)'!T26="",0,'2j (proA 1j)'!T26)</f>
        <v>0</v>
      </c>
      <c r="N26" s="68">
        <f>IF('2j (proA 1j)'!U26="",0,'2j (proA 1j)'!U26)</f>
        <v>0</v>
      </c>
      <c r="O26" s="68">
        <f>IF('2j (proA 1j)'!V26="",0,'2j (proA 1j)'!V26)</f>
        <v>0</v>
      </c>
      <c r="P26" s="68">
        <f>IF('2j (proA 1j)'!W26="",0,'2j (proA 1j)'!W26)</f>
        <v>0</v>
      </c>
      <c r="Q26" s="1">
        <f>IF('3j (proA 2j)'!T26="",0,'3j (proA 2j)'!T26)</f>
        <v>0</v>
      </c>
      <c r="R26" s="68">
        <f>IF('3j (proA 2j)'!U26="",0,'3j (proA 2j)'!U26)</f>
        <v>0</v>
      </c>
      <c r="S26" s="68">
        <f>IF('3j (proA 2j)'!V26="",0,'3j (proA 2j)'!V26)</f>
        <v>0</v>
      </c>
      <c r="T26" s="68">
        <f>IF('3j (proA 2j)'!W26="",0,'3j (proA 2j)'!W26)</f>
        <v>0</v>
      </c>
      <c r="U26" s="1" t="str">
        <f t="shared" si="5"/>
        <v/>
      </c>
      <c r="V26" s="65" t="str">
        <f t="shared" si="6"/>
        <v/>
      </c>
      <c r="W26" s="3"/>
      <c r="X26" s="3"/>
      <c r="Y26" s="3"/>
      <c r="Z26" s="52" t="str">
        <f t="shared" si="7"/>
        <v>B</v>
      </c>
      <c r="AA26" s="4">
        <f t="shared" si="0"/>
        <v>0</v>
      </c>
      <c r="AB26" s="4">
        <f t="shared" si="0"/>
        <v>0</v>
      </c>
      <c r="AC26" s="4">
        <f t="shared" si="0"/>
        <v>0</v>
      </c>
      <c r="AD26" s="4">
        <f t="shared" si="0"/>
        <v>0</v>
      </c>
      <c r="AE26" s="5">
        <f t="shared" si="0"/>
        <v>0</v>
      </c>
      <c r="AF26" s="15">
        <f t="shared" si="0"/>
        <v>0</v>
      </c>
      <c r="AG26" s="15">
        <f t="shared" si="0"/>
        <v>0</v>
      </c>
      <c r="AH26" s="15">
        <f t="shared" si="0"/>
        <v>0</v>
      </c>
      <c r="AI26" s="6">
        <f t="shared" si="0"/>
        <v>0</v>
      </c>
      <c r="AJ26" s="15">
        <f t="shared" si="0"/>
        <v>0</v>
      </c>
      <c r="AK26" s="15">
        <f t="shared" si="0"/>
        <v>0</v>
      </c>
      <c r="AL26" s="15">
        <f t="shared" si="0"/>
        <v>0</v>
      </c>
      <c r="AM26" s="7">
        <f t="shared" si="1"/>
        <v>0</v>
      </c>
      <c r="AN26" s="7">
        <f t="shared" si="2"/>
        <v>0</v>
      </c>
      <c r="AO26" s="7">
        <f t="shared" si="3"/>
        <v>0</v>
      </c>
      <c r="AP26" s="8">
        <f t="shared" si="8"/>
        <v>0</v>
      </c>
      <c r="AQ26" s="53">
        <f t="shared" si="9"/>
        <v>0</v>
      </c>
      <c r="AR26" s="54">
        <f t="shared" si="10"/>
        <v>0</v>
      </c>
      <c r="AS26" s="54">
        <f t="shared" si="11"/>
        <v>0</v>
      </c>
      <c r="AT26" s="55">
        <f t="shared" si="12"/>
        <v>0</v>
      </c>
      <c r="AU26" s="55">
        <f t="shared" si="13"/>
        <v>0</v>
      </c>
      <c r="AV26" s="55">
        <f t="shared" si="14"/>
        <v>0</v>
      </c>
      <c r="AW26" s="55">
        <f t="shared" si="15"/>
        <v>0</v>
      </c>
      <c r="AX26" s="53">
        <f t="shared" si="16"/>
        <v>0</v>
      </c>
      <c r="AY26" s="56">
        <f t="shared" si="17"/>
        <v>0</v>
      </c>
      <c r="AZ26" s="56">
        <f t="shared" si="18"/>
        <v>0</v>
      </c>
      <c r="BA26" s="56">
        <f t="shared" si="19"/>
        <v>0</v>
      </c>
      <c r="BB26" s="56">
        <f t="shared" si="20"/>
        <v>0</v>
      </c>
      <c r="BC26" s="57" t="str">
        <f t="shared" si="21"/>
        <v/>
      </c>
      <c r="BD26" s="12" t="str">
        <f t="shared" si="22"/>
        <v/>
      </c>
      <c r="BE26">
        <f t="shared" si="23"/>
        <v>1E-4</v>
      </c>
      <c r="BF26">
        <f t="shared" si="24"/>
        <v>2.0000000000000001E-4</v>
      </c>
      <c r="BG26">
        <f t="shared" si="25"/>
        <v>2.9999999999999997E-4</v>
      </c>
      <c r="BH26" s="3">
        <f t="shared" si="26"/>
        <v>3</v>
      </c>
      <c r="BI26" s="3">
        <f t="shared" si="26"/>
        <v>2</v>
      </c>
      <c r="BJ26" s="3">
        <f t="shared" si="26"/>
        <v>1</v>
      </c>
      <c r="BK26">
        <f t="shared" si="27"/>
        <v>3</v>
      </c>
      <c r="BL26">
        <f t="shared" si="28"/>
        <v>2</v>
      </c>
      <c r="BM26">
        <f t="shared" si="29"/>
        <v>1</v>
      </c>
    </row>
    <row r="27" spans="1:65" ht="16.5" hidden="1" customHeight="1">
      <c r="A27" s="14" t="str">
        <f>IF(Seznam!P27="","",Seznam!P27)</f>
        <v/>
      </c>
      <c r="B27" s="14" t="str">
        <f>IF(Seznam!Q27="","",Seznam!Q27)</f>
        <v/>
      </c>
      <c r="C27" s="38" t="str">
        <f>IF(Seznam!R27="","",Seznam!R27)</f>
        <v/>
      </c>
      <c r="D27" s="39" t="str">
        <f>IF(Seznam!S27="","",Seznam!S27)</f>
        <v/>
      </c>
      <c r="E27" s="13" t="str">
        <f>IF(Tr!T27="","",Tr!T27)</f>
        <v/>
      </c>
      <c r="F27" s="67" t="str">
        <f>IF(Tr!U27="","",Tr!U27)</f>
        <v/>
      </c>
      <c r="G27" s="67" t="str">
        <f>IF(Tr!V27="","",Tr!V27)</f>
        <v/>
      </c>
      <c r="H27" s="67" t="str">
        <f>IF(Tr!W27="","",Tr!W27)</f>
        <v/>
      </c>
      <c r="I27" s="1">
        <f>IF('1j'!T27="",0,'1j'!T27)</f>
        <v>0</v>
      </c>
      <c r="J27" s="68">
        <f>IF('1j'!U27="",0,'1j'!U27)</f>
        <v>0</v>
      </c>
      <c r="K27" s="68">
        <f>IF('1j'!V27="",0,'1j'!V27)</f>
        <v>0</v>
      </c>
      <c r="L27" s="68">
        <f>IF('1j'!W27="",0,'1j'!W27)</f>
        <v>0</v>
      </c>
      <c r="M27" s="1">
        <f>IF('2j (proA 1j)'!T27="",0,'2j (proA 1j)'!T27)</f>
        <v>0</v>
      </c>
      <c r="N27" s="68">
        <f>IF('2j (proA 1j)'!U27="",0,'2j (proA 1j)'!U27)</f>
        <v>0</v>
      </c>
      <c r="O27" s="68">
        <f>IF('2j (proA 1j)'!V27="",0,'2j (proA 1j)'!V27)</f>
        <v>0</v>
      </c>
      <c r="P27" s="68">
        <f>IF('2j (proA 1j)'!W27="",0,'2j (proA 1j)'!W27)</f>
        <v>0</v>
      </c>
      <c r="Q27" s="1">
        <f>IF('3j (proA 2j)'!T27="",0,'3j (proA 2j)'!T27)</f>
        <v>0</v>
      </c>
      <c r="R27" s="68">
        <f>IF('3j (proA 2j)'!U27="",0,'3j (proA 2j)'!U27)</f>
        <v>0</v>
      </c>
      <c r="S27" s="68">
        <f>IF('3j (proA 2j)'!V27="",0,'3j (proA 2j)'!V27)</f>
        <v>0</v>
      </c>
      <c r="T27" s="68">
        <f>IF('3j (proA 2j)'!W27="",0,'3j (proA 2j)'!W27)</f>
        <v>0</v>
      </c>
      <c r="U27" s="1" t="str">
        <f t="shared" si="5"/>
        <v/>
      </c>
      <c r="V27" s="65" t="str">
        <f t="shared" si="6"/>
        <v/>
      </c>
      <c r="W27" s="3"/>
      <c r="X27" s="3"/>
      <c r="Y27" s="3"/>
      <c r="Z27" s="52" t="str">
        <f t="shared" si="7"/>
        <v>B</v>
      </c>
      <c r="AA27" s="4">
        <f t="shared" si="0"/>
        <v>0</v>
      </c>
      <c r="AB27" s="4">
        <f t="shared" si="0"/>
        <v>0</v>
      </c>
      <c r="AC27" s="4">
        <f t="shared" si="0"/>
        <v>0</v>
      </c>
      <c r="AD27" s="4">
        <f t="shared" ref="AD27:AL30" si="30">IF(L27="D",1000,L27)</f>
        <v>0</v>
      </c>
      <c r="AE27" s="5">
        <f t="shared" si="30"/>
        <v>0</v>
      </c>
      <c r="AF27" s="15">
        <f t="shared" si="30"/>
        <v>0</v>
      </c>
      <c r="AG27" s="15">
        <f t="shared" si="30"/>
        <v>0</v>
      </c>
      <c r="AH27" s="15">
        <f t="shared" si="30"/>
        <v>0</v>
      </c>
      <c r="AI27" s="6">
        <f t="shared" si="30"/>
        <v>0</v>
      </c>
      <c r="AJ27" s="15">
        <f t="shared" si="30"/>
        <v>0</v>
      </c>
      <c r="AK27" s="15">
        <f t="shared" si="30"/>
        <v>0</v>
      </c>
      <c r="AL27" s="15">
        <f t="shared" si="30"/>
        <v>0</v>
      </c>
      <c r="AM27" s="7">
        <f t="shared" si="1"/>
        <v>0</v>
      </c>
      <c r="AN27" s="7">
        <f t="shared" si="2"/>
        <v>0</v>
      </c>
      <c r="AO27" s="7">
        <f t="shared" si="3"/>
        <v>0</v>
      </c>
      <c r="AP27" s="8">
        <f t="shared" si="8"/>
        <v>0</v>
      </c>
      <c r="AQ27" s="53">
        <f t="shared" si="9"/>
        <v>0</v>
      </c>
      <c r="AR27" s="54">
        <f t="shared" si="10"/>
        <v>0</v>
      </c>
      <c r="AS27" s="54">
        <f t="shared" si="11"/>
        <v>0</v>
      </c>
      <c r="AT27" s="55">
        <f t="shared" si="12"/>
        <v>0</v>
      </c>
      <c r="AU27" s="55">
        <f t="shared" si="13"/>
        <v>0</v>
      </c>
      <c r="AV27" s="55">
        <f t="shared" si="14"/>
        <v>0</v>
      </c>
      <c r="AW27" s="55">
        <f t="shared" si="15"/>
        <v>0</v>
      </c>
      <c r="AX27" s="53">
        <f t="shared" si="16"/>
        <v>0</v>
      </c>
      <c r="AY27" s="56">
        <f t="shared" si="17"/>
        <v>0</v>
      </c>
      <c r="AZ27" s="56">
        <f t="shared" si="18"/>
        <v>0</v>
      </c>
      <c r="BA27" s="56">
        <f t="shared" si="19"/>
        <v>0</v>
      </c>
      <c r="BB27" s="56">
        <f t="shared" si="20"/>
        <v>0</v>
      </c>
      <c r="BC27" s="57" t="str">
        <f t="shared" si="21"/>
        <v/>
      </c>
      <c r="BD27" s="12" t="str">
        <f t="shared" si="22"/>
        <v/>
      </c>
      <c r="BE27">
        <f t="shared" si="23"/>
        <v>1E-4</v>
      </c>
      <c r="BF27">
        <f t="shared" si="24"/>
        <v>2.0000000000000001E-4</v>
      </c>
      <c r="BG27">
        <f t="shared" si="25"/>
        <v>2.9999999999999997E-4</v>
      </c>
      <c r="BH27" s="3">
        <f t="shared" si="26"/>
        <v>3</v>
      </c>
      <c r="BI27" s="3">
        <f t="shared" si="26"/>
        <v>2</v>
      </c>
      <c r="BJ27" s="3">
        <f t="shared" si="26"/>
        <v>1</v>
      </c>
      <c r="BK27">
        <f t="shared" si="27"/>
        <v>3</v>
      </c>
      <c r="BL27">
        <f t="shared" si="28"/>
        <v>2</v>
      </c>
      <c r="BM27">
        <f t="shared" si="29"/>
        <v>1</v>
      </c>
    </row>
    <row r="28" spans="1:65" ht="16.5" hidden="1" customHeight="1">
      <c r="A28" s="14" t="str">
        <f>IF(Seznam!P28="","",Seznam!P28)</f>
        <v/>
      </c>
      <c r="B28" s="14" t="str">
        <f>IF(Seznam!Q28="","",Seznam!Q28)</f>
        <v/>
      </c>
      <c r="C28" s="38" t="str">
        <f>IF(Seznam!R28="","",Seznam!R28)</f>
        <v/>
      </c>
      <c r="D28" s="39" t="str">
        <f>IF(Seznam!S28="","",Seznam!S28)</f>
        <v/>
      </c>
      <c r="E28" s="13" t="str">
        <f>IF(Tr!T28="","",Tr!T28)</f>
        <v/>
      </c>
      <c r="F28" s="67" t="str">
        <f>IF(Tr!U28="","",Tr!U28)</f>
        <v/>
      </c>
      <c r="G28" s="67" t="str">
        <f>IF(Tr!V28="","",Tr!V28)</f>
        <v/>
      </c>
      <c r="H28" s="67" t="str">
        <f>IF(Tr!W28="","",Tr!W28)</f>
        <v/>
      </c>
      <c r="I28" s="1">
        <f>IF('1j'!T28="",0,'1j'!T28)</f>
        <v>0</v>
      </c>
      <c r="J28" s="68">
        <f>IF('1j'!U28="",0,'1j'!U28)</f>
        <v>0</v>
      </c>
      <c r="K28" s="68">
        <f>IF('1j'!V28="",0,'1j'!V28)</f>
        <v>0</v>
      </c>
      <c r="L28" s="68">
        <f>IF('1j'!W28="",0,'1j'!W28)</f>
        <v>0</v>
      </c>
      <c r="M28" s="1">
        <f>IF('2j (proA 1j)'!T28="",0,'2j (proA 1j)'!T28)</f>
        <v>0</v>
      </c>
      <c r="N28" s="68">
        <f>IF('2j (proA 1j)'!U28="",0,'2j (proA 1j)'!U28)</f>
        <v>0</v>
      </c>
      <c r="O28" s="68">
        <f>IF('2j (proA 1j)'!V28="",0,'2j (proA 1j)'!V28)</f>
        <v>0</v>
      </c>
      <c r="P28" s="68">
        <f>IF('2j (proA 1j)'!W28="",0,'2j (proA 1j)'!W28)</f>
        <v>0</v>
      </c>
      <c r="Q28" s="1">
        <f>IF('3j (proA 2j)'!T28="",0,'3j (proA 2j)'!T28)</f>
        <v>0</v>
      </c>
      <c r="R28" s="68">
        <f>IF('3j (proA 2j)'!U28="",0,'3j (proA 2j)'!U28)</f>
        <v>0</v>
      </c>
      <c r="S28" s="68">
        <f>IF('3j (proA 2j)'!V28="",0,'3j (proA 2j)'!V28)</f>
        <v>0</v>
      </c>
      <c r="T28" s="68">
        <f>IF('3j (proA 2j)'!W28="",0,'3j (proA 2j)'!W28)</f>
        <v>0</v>
      </c>
      <c r="U28" s="1" t="str">
        <f t="shared" si="5"/>
        <v/>
      </c>
      <c r="V28" s="65" t="str">
        <f t="shared" si="6"/>
        <v/>
      </c>
      <c r="Z28" s="52" t="str">
        <f t="shared" si="7"/>
        <v>B</v>
      </c>
      <c r="AA28" s="4">
        <f t="shared" ref="AA28:AC30" si="31">IF(I28="D",1000,I28)</f>
        <v>0</v>
      </c>
      <c r="AB28" s="4">
        <f t="shared" si="31"/>
        <v>0</v>
      </c>
      <c r="AC28" s="4">
        <f t="shared" si="31"/>
        <v>0</v>
      </c>
      <c r="AD28" s="4">
        <f t="shared" si="30"/>
        <v>0</v>
      </c>
      <c r="AE28" s="5">
        <f t="shared" si="30"/>
        <v>0</v>
      </c>
      <c r="AF28" s="15">
        <f t="shared" si="30"/>
        <v>0</v>
      </c>
      <c r="AG28" s="15">
        <f t="shared" si="30"/>
        <v>0</v>
      </c>
      <c r="AH28" s="15">
        <f t="shared" si="30"/>
        <v>0</v>
      </c>
      <c r="AI28" s="6">
        <f t="shared" si="30"/>
        <v>0</v>
      </c>
      <c r="AJ28" s="15">
        <f t="shared" si="30"/>
        <v>0</v>
      </c>
      <c r="AK28" s="15">
        <f t="shared" si="30"/>
        <v>0</v>
      </c>
      <c r="AL28" s="15">
        <f t="shared" si="30"/>
        <v>0</v>
      </c>
      <c r="AM28" s="7">
        <f t="shared" si="1"/>
        <v>0</v>
      </c>
      <c r="AN28" s="7">
        <f t="shared" si="2"/>
        <v>0</v>
      </c>
      <c r="AO28" s="7">
        <f t="shared" si="3"/>
        <v>0</v>
      </c>
      <c r="AP28" s="8">
        <f t="shared" si="8"/>
        <v>0</v>
      </c>
      <c r="AQ28" s="53">
        <f t="shared" si="9"/>
        <v>0</v>
      </c>
      <c r="AR28" s="54">
        <f t="shared" si="10"/>
        <v>0</v>
      </c>
      <c r="AS28" s="54">
        <f t="shared" si="11"/>
        <v>0</v>
      </c>
      <c r="AT28" s="55">
        <f t="shared" si="12"/>
        <v>0</v>
      </c>
      <c r="AU28" s="55">
        <f t="shared" si="13"/>
        <v>0</v>
      </c>
      <c r="AV28" s="55">
        <f t="shared" si="14"/>
        <v>0</v>
      </c>
      <c r="AW28" s="55">
        <f t="shared" si="15"/>
        <v>0</v>
      </c>
      <c r="AX28" s="53">
        <f t="shared" si="16"/>
        <v>0</v>
      </c>
      <c r="AY28" s="56">
        <f t="shared" si="17"/>
        <v>0</v>
      </c>
      <c r="AZ28" s="56">
        <f t="shared" si="18"/>
        <v>0</v>
      </c>
      <c r="BA28" s="56">
        <f t="shared" si="19"/>
        <v>0</v>
      </c>
      <c r="BB28" s="56">
        <f t="shared" si="20"/>
        <v>0</v>
      </c>
      <c r="BC28" s="57" t="str">
        <f t="shared" si="21"/>
        <v/>
      </c>
      <c r="BD28" s="12" t="str">
        <f t="shared" si="22"/>
        <v/>
      </c>
      <c r="BE28">
        <f t="shared" si="23"/>
        <v>1E-4</v>
      </c>
      <c r="BF28">
        <f t="shared" si="24"/>
        <v>2.0000000000000001E-4</v>
      </c>
      <c r="BG28">
        <f t="shared" si="25"/>
        <v>2.9999999999999997E-4</v>
      </c>
      <c r="BH28" s="3">
        <f t="shared" si="26"/>
        <v>3</v>
      </c>
      <c r="BI28" s="3">
        <f t="shared" si="26"/>
        <v>2</v>
      </c>
      <c r="BJ28" s="3">
        <f t="shared" si="26"/>
        <v>1</v>
      </c>
      <c r="BK28">
        <f t="shared" si="27"/>
        <v>3</v>
      </c>
      <c r="BL28">
        <f t="shared" si="28"/>
        <v>2</v>
      </c>
      <c r="BM28">
        <f t="shared" si="29"/>
        <v>1</v>
      </c>
    </row>
    <row r="29" spans="1:65" ht="16.5" hidden="1" customHeight="1">
      <c r="A29" s="14" t="str">
        <f>IF(Seznam!P29="","",Seznam!P29)</f>
        <v/>
      </c>
      <c r="B29" s="14" t="str">
        <f>IF(Seznam!Q29="","",Seznam!Q29)</f>
        <v/>
      </c>
      <c r="C29" s="38" t="str">
        <f>IF(Seznam!R29="","",Seznam!R29)</f>
        <v/>
      </c>
      <c r="D29" s="39" t="str">
        <f>IF(Seznam!S29="","",Seznam!S29)</f>
        <v/>
      </c>
      <c r="E29" s="13" t="str">
        <f>IF(Tr!T29="","",Tr!T29)</f>
        <v/>
      </c>
      <c r="F29" s="67" t="str">
        <f>IF(Tr!U29="","",Tr!U29)</f>
        <v/>
      </c>
      <c r="G29" s="67" t="str">
        <f>IF(Tr!V29="","",Tr!V29)</f>
        <v/>
      </c>
      <c r="H29" s="67" t="str">
        <f>IF(Tr!W29="","",Tr!W29)</f>
        <v/>
      </c>
      <c r="I29" s="1">
        <f>IF('1j'!T29="",0,'1j'!T29)</f>
        <v>0</v>
      </c>
      <c r="J29" s="68">
        <f>IF('1j'!U29="",0,'1j'!U29)</f>
        <v>0</v>
      </c>
      <c r="K29" s="68">
        <f>IF('1j'!V29="",0,'1j'!V29)</f>
        <v>0</v>
      </c>
      <c r="L29" s="68">
        <f>IF('1j'!W29="",0,'1j'!W29)</f>
        <v>0</v>
      </c>
      <c r="M29" s="1">
        <f>IF('2j (proA 1j)'!T29="",0,'2j (proA 1j)'!T29)</f>
        <v>0</v>
      </c>
      <c r="N29" s="68">
        <f>IF('2j (proA 1j)'!U29="",0,'2j (proA 1j)'!U29)</f>
        <v>0</v>
      </c>
      <c r="O29" s="68">
        <f>IF('2j (proA 1j)'!V29="",0,'2j (proA 1j)'!V29)</f>
        <v>0</v>
      </c>
      <c r="P29" s="68">
        <f>IF('2j (proA 1j)'!W29="",0,'2j (proA 1j)'!W29)</f>
        <v>0</v>
      </c>
      <c r="Q29" s="1">
        <f>IF('3j (proA 2j)'!T29="",0,'3j (proA 2j)'!T29)</f>
        <v>0</v>
      </c>
      <c r="R29" s="68">
        <f>IF('3j (proA 2j)'!U29="",0,'3j (proA 2j)'!U29)</f>
        <v>0</v>
      </c>
      <c r="S29" s="68">
        <f>IF('3j (proA 2j)'!V29="",0,'3j (proA 2j)'!V29)</f>
        <v>0</v>
      </c>
      <c r="T29" s="68">
        <f>IF('3j (proA 2j)'!W29="",0,'3j (proA 2j)'!W29)</f>
        <v>0</v>
      </c>
      <c r="U29" s="1" t="str">
        <f t="shared" si="5"/>
        <v/>
      </c>
      <c r="V29" s="65" t="str">
        <f t="shared" si="6"/>
        <v/>
      </c>
      <c r="Z29" s="52" t="str">
        <f t="shared" si="7"/>
        <v>B</v>
      </c>
      <c r="AA29" s="4">
        <f t="shared" si="31"/>
        <v>0</v>
      </c>
      <c r="AB29" s="4">
        <f t="shared" si="31"/>
        <v>0</v>
      </c>
      <c r="AC29" s="4">
        <f t="shared" si="31"/>
        <v>0</v>
      </c>
      <c r="AD29" s="4">
        <f t="shared" si="30"/>
        <v>0</v>
      </c>
      <c r="AE29" s="5">
        <f t="shared" si="30"/>
        <v>0</v>
      </c>
      <c r="AF29" s="15">
        <f t="shared" si="30"/>
        <v>0</v>
      </c>
      <c r="AG29" s="15">
        <f t="shared" si="30"/>
        <v>0</v>
      </c>
      <c r="AH29" s="15">
        <f t="shared" si="30"/>
        <v>0</v>
      </c>
      <c r="AI29" s="6">
        <f t="shared" si="30"/>
        <v>0</v>
      </c>
      <c r="AJ29" s="15">
        <f t="shared" si="30"/>
        <v>0</v>
      </c>
      <c r="AK29" s="15">
        <f t="shared" si="30"/>
        <v>0</v>
      </c>
      <c r="AL29" s="15">
        <f t="shared" si="30"/>
        <v>0</v>
      </c>
      <c r="AM29" s="7">
        <f t="shared" si="1"/>
        <v>0</v>
      </c>
      <c r="AN29" s="7">
        <f t="shared" si="2"/>
        <v>0</v>
      </c>
      <c r="AO29" s="7">
        <f t="shared" si="3"/>
        <v>0</v>
      </c>
      <c r="AP29" s="8">
        <f t="shared" si="8"/>
        <v>0</v>
      </c>
      <c r="AQ29" s="53">
        <f t="shared" si="9"/>
        <v>0</v>
      </c>
      <c r="AR29" s="54">
        <f t="shared" si="10"/>
        <v>0</v>
      </c>
      <c r="AS29" s="54">
        <f t="shared" si="11"/>
        <v>0</v>
      </c>
      <c r="AT29" s="55">
        <f t="shared" si="12"/>
        <v>0</v>
      </c>
      <c r="AU29" s="55">
        <f t="shared" si="13"/>
        <v>0</v>
      </c>
      <c r="AV29" s="55">
        <f t="shared" si="14"/>
        <v>0</v>
      </c>
      <c r="AW29" s="55">
        <f t="shared" si="15"/>
        <v>0</v>
      </c>
      <c r="AX29" s="53">
        <f t="shared" si="16"/>
        <v>0</v>
      </c>
      <c r="AY29" s="56">
        <f t="shared" si="17"/>
        <v>0</v>
      </c>
      <c r="AZ29" s="56">
        <f t="shared" si="18"/>
        <v>0</v>
      </c>
      <c r="BA29" s="56">
        <f t="shared" si="19"/>
        <v>0</v>
      </c>
      <c r="BB29" s="56">
        <f t="shared" si="20"/>
        <v>0</v>
      </c>
      <c r="BC29" s="57" t="str">
        <f t="shared" si="21"/>
        <v/>
      </c>
      <c r="BD29" s="12" t="str">
        <f t="shared" si="22"/>
        <v/>
      </c>
      <c r="BE29">
        <f t="shared" si="23"/>
        <v>1E-4</v>
      </c>
      <c r="BF29">
        <f t="shared" si="24"/>
        <v>2.0000000000000001E-4</v>
      </c>
      <c r="BG29">
        <f t="shared" si="25"/>
        <v>2.9999999999999997E-4</v>
      </c>
      <c r="BH29" s="3">
        <f t="shared" si="26"/>
        <v>3</v>
      </c>
      <c r="BI29" s="3">
        <f t="shared" si="26"/>
        <v>2</v>
      </c>
      <c r="BJ29" s="3">
        <f t="shared" si="26"/>
        <v>1</v>
      </c>
      <c r="BK29">
        <f t="shared" si="27"/>
        <v>3</v>
      </c>
      <c r="BL29">
        <f t="shared" si="28"/>
        <v>2</v>
      </c>
      <c r="BM29">
        <f t="shared" si="29"/>
        <v>1</v>
      </c>
    </row>
    <row r="30" spans="1:65" ht="16.5" hidden="1" customHeight="1">
      <c r="A30" s="14" t="str">
        <f>IF(Seznam!P30="","",Seznam!P30)</f>
        <v/>
      </c>
      <c r="B30" s="14" t="str">
        <f>IF(Seznam!Q30="","",Seznam!Q30)</f>
        <v/>
      </c>
      <c r="C30" s="38" t="str">
        <f>IF(Seznam!R30="","",Seznam!R30)</f>
        <v/>
      </c>
      <c r="D30" s="39" t="str">
        <f>IF(Seznam!S30="","",Seznam!S30)</f>
        <v/>
      </c>
      <c r="E30" s="13" t="str">
        <f>IF(Tr!T30="","",Tr!T30)</f>
        <v/>
      </c>
      <c r="F30" s="67" t="str">
        <f>IF(Tr!U30="","",Tr!U30)</f>
        <v/>
      </c>
      <c r="G30" s="67" t="str">
        <f>IF(Tr!V30="","",Tr!V30)</f>
        <v/>
      </c>
      <c r="H30" s="67" t="str">
        <f>IF(Tr!W30="","",Tr!W30)</f>
        <v/>
      </c>
      <c r="I30" s="1">
        <f>IF('1j'!T30="",0,'1j'!T30)</f>
        <v>0</v>
      </c>
      <c r="J30" s="68">
        <f>IF('1j'!U30="",0,'1j'!U30)</f>
        <v>0</v>
      </c>
      <c r="K30" s="68">
        <f>IF('1j'!V30="",0,'1j'!V30)</f>
        <v>0</v>
      </c>
      <c r="L30" s="68">
        <f>IF('1j'!W30="",0,'1j'!W30)</f>
        <v>0</v>
      </c>
      <c r="M30" s="1">
        <f>IF('2j (proA 1j)'!T30="",0,'2j (proA 1j)'!T30)</f>
        <v>0</v>
      </c>
      <c r="N30" s="68">
        <f>IF('2j (proA 1j)'!U30="",0,'2j (proA 1j)'!U30)</f>
        <v>0</v>
      </c>
      <c r="O30" s="68">
        <f>IF('2j (proA 1j)'!V30="",0,'2j (proA 1j)'!V30)</f>
        <v>0</v>
      </c>
      <c r="P30" s="68">
        <f>IF('2j (proA 1j)'!W30="",0,'2j (proA 1j)'!W30)</f>
        <v>0</v>
      </c>
      <c r="Q30" s="1">
        <f>IF('3j (proA 2j)'!T30="",0,'3j (proA 2j)'!T30)</f>
        <v>0</v>
      </c>
      <c r="R30" s="68">
        <f>IF('3j (proA 2j)'!U30="",0,'3j (proA 2j)'!U30)</f>
        <v>0</v>
      </c>
      <c r="S30" s="68">
        <f>IF('3j (proA 2j)'!V30="",0,'3j (proA 2j)'!V30)</f>
        <v>0</v>
      </c>
      <c r="T30" s="68">
        <f>IF('3j (proA 2j)'!W30="",0,'3j (proA 2j)'!W30)</f>
        <v>0</v>
      </c>
      <c r="U30" s="1" t="str">
        <f t="shared" si="5"/>
        <v/>
      </c>
      <c r="V30" s="65" t="str">
        <f t="shared" si="6"/>
        <v/>
      </c>
      <c r="Z30" s="52" t="str">
        <f t="shared" si="7"/>
        <v>B</v>
      </c>
      <c r="AA30" s="4">
        <f t="shared" si="31"/>
        <v>0</v>
      </c>
      <c r="AB30" s="4">
        <f t="shared" si="31"/>
        <v>0</v>
      </c>
      <c r="AC30" s="4">
        <f t="shared" si="31"/>
        <v>0</v>
      </c>
      <c r="AD30" s="4">
        <f t="shared" si="30"/>
        <v>0</v>
      </c>
      <c r="AE30" s="5">
        <f t="shared" si="30"/>
        <v>0</v>
      </c>
      <c r="AF30" s="15">
        <f t="shared" si="30"/>
        <v>0</v>
      </c>
      <c r="AG30" s="15">
        <f t="shared" si="30"/>
        <v>0</v>
      </c>
      <c r="AH30" s="15">
        <f t="shared" si="30"/>
        <v>0</v>
      </c>
      <c r="AI30" s="6">
        <f t="shared" si="30"/>
        <v>0</v>
      </c>
      <c r="AJ30" s="15">
        <f t="shared" si="30"/>
        <v>0</v>
      </c>
      <c r="AK30" s="15">
        <f t="shared" si="30"/>
        <v>0</v>
      </c>
      <c r="AL30" s="15">
        <f t="shared" si="30"/>
        <v>0</v>
      </c>
      <c r="AM30" s="7">
        <f t="shared" si="1"/>
        <v>0</v>
      </c>
      <c r="AN30" s="7">
        <f t="shared" si="2"/>
        <v>0</v>
      </c>
      <c r="AO30" s="7">
        <f t="shared" si="3"/>
        <v>0</v>
      </c>
      <c r="AP30" s="8">
        <f t="shared" si="8"/>
        <v>0</v>
      </c>
      <c r="AQ30" s="53">
        <f t="shared" si="9"/>
        <v>0</v>
      </c>
      <c r="AR30" s="54">
        <f t="shared" si="10"/>
        <v>0</v>
      </c>
      <c r="AS30" s="54">
        <f t="shared" si="11"/>
        <v>0</v>
      </c>
      <c r="AT30" s="55">
        <f t="shared" si="12"/>
        <v>0</v>
      </c>
      <c r="AU30" s="55">
        <f t="shared" si="13"/>
        <v>0</v>
      </c>
      <c r="AV30" s="55">
        <f t="shared" si="14"/>
        <v>0</v>
      </c>
      <c r="AW30" s="55">
        <f t="shared" si="15"/>
        <v>0</v>
      </c>
      <c r="AX30" s="53">
        <f t="shared" si="16"/>
        <v>0</v>
      </c>
      <c r="AY30" s="56">
        <f t="shared" si="17"/>
        <v>0</v>
      </c>
      <c r="AZ30" s="56">
        <f t="shared" si="18"/>
        <v>0</v>
      </c>
      <c r="BA30" s="56">
        <f t="shared" si="19"/>
        <v>0</v>
      </c>
      <c r="BB30" s="56">
        <f t="shared" si="20"/>
        <v>0</v>
      </c>
      <c r="BC30" s="57" t="str">
        <f t="shared" si="21"/>
        <v/>
      </c>
      <c r="BD30" s="12" t="str">
        <f t="shared" si="22"/>
        <v/>
      </c>
      <c r="BE30">
        <f t="shared" si="23"/>
        <v>1E-4</v>
      </c>
      <c r="BF30">
        <f t="shared" si="24"/>
        <v>2.0000000000000001E-4</v>
      </c>
      <c r="BG30">
        <f t="shared" si="25"/>
        <v>2.9999999999999997E-4</v>
      </c>
      <c r="BH30" s="3">
        <f t="shared" si="26"/>
        <v>3</v>
      </c>
      <c r="BI30" s="3">
        <f t="shared" si="26"/>
        <v>2</v>
      </c>
      <c r="BJ30" s="3">
        <f t="shared" si="26"/>
        <v>1</v>
      </c>
      <c r="BK30">
        <f t="shared" si="27"/>
        <v>3</v>
      </c>
      <c r="BL30">
        <f t="shared" si="28"/>
        <v>2</v>
      </c>
      <c r="BM30">
        <f t="shared" si="29"/>
        <v>1</v>
      </c>
    </row>
  </sheetData>
  <autoFilter ref="A4:A30">
    <filterColumn colId="0">
      <customFilters>
        <customFilter operator="notEqual" val=" "/>
      </customFilters>
    </filterColumn>
  </autoFilter>
  <mergeCells count="17">
    <mergeCell ref="U3:V3"/>
    <mergeCell ref="M4:P4"/>
    <mergeCell ref="V4:V5"/>
    <mergeCell ref="B1:U1"/>
    <mergeCell ref="B2:U2"/>
    <mergeCell ref="B4:B5"/>
    <mergeCell ref="C4:C5"/>
    <mergeCell ref="D4:D5"/>
    <mergeCell ref="E4:H4"/>
    <mergeCell ref="I4:L4"/>
    <mergeCell ref="Q4:T4"/>
    <mergeCell ref="U4:U5"/>
    <mergeCell ref="F5:H5"/>
    <mergeCell ref="J5:L5"/>
    <mergeCell ref="N5:P5"/>
    <mergeCell ref="R5:T5"/>
    <mergeCell ref="B3:T3"/>
  </mergeCells>
  <conditionalFormatting sqref="Q6">
    <cfRule type="cellIs" dxfId="90" priority="30" operator="equal">
      <formula>0</formula>
    </cfRule>
    <cfRule type="expression" dxfId="89" priority="36" stopIfTrue="1">
      <formula>BM6=1</formula>
    </cfRule>
  </conditionalFormatting>
  <conditionalFormatting sqref="I6">
    <cfRule type="cellIs" dxfId="88" priority="31" operator="equal">
      <formula>0</formula>
    </cfRule>
    <cfRule type="expression" dxfId="87" priority="35" stopIfTrue="1">
      <formula>IF(Q6=0,"",BK6=1)</formula>
    </cfRule>
  </conditionalFormatting>
  <conditionalFormatting sqref="N6:P6">
    <cfRule type="cellIs" dxfId="86" priority="34" operator="equal">
      <formula>0</formula>
    </cfRule>
  </conditionalFormatting>
  <conditionalFormatting sqref="J6:L6">
    <cfRule type="cellIs" dxfId="85" priority="33" operator="equal">
      <formula>0</formula>
    </cfRule>
  </conditionalFormatting>
  <conditionalFormatting sqref="R6:T6">
    <cfRule type="cellIs" dxfId="84" priority="32" operator="equal">
      <formula>0</formula>
    </cfRule>
  </conditionalFormatting>
  <conditionalFormatting sqref="M6">
    <cfRule type="cellIs" dxfId="83" priority="28" operator="equal">
      <formula>0</formula>
    </cfRule>
    <cfRule type="expression" dxfId="82" priority="29" stopIfTrue="1">
      <formula>IF(Q6=0,"",BL6=1)</formula>
    </cfRule>
  </conditionalFormatting>
  <conditionalFormatting sqref="Q7:Q30">
    <cfRule type="cellIs" dxfId="81" priority="3" operator="equal">
      <formula>0</formula>
    </cfRule>
    <cfRule type="expression" dxfId="80" priority="9" stopIfTrue="1">
      <formula>BM7=1</formula>
    </cfRule>
  </conditionalFormatting>
  <conditionalFormatting sqref="I7:I30">
    <cfRule type="cellIs" dxfId="79" priority="4" operator="equal">
      <formula>0</formula>
    </cfRule>
    <cfRule type="expression" dxfId="78" priority="8" stopIfTrue="1">
      <formula>IF(Q7=0,"",BK7=1)</formula>
    </cfRule>
  </conditionalFormatting>
  <conditionalFormatting sqref="N7:P30">
    <cfRule type="cellIs" dxfId="77" priority="7" operator="equal">
      <formula>0</formula>
    </cfRule>
  </conditionalFormatting>
  <conditionalFormatting sqref="J7:L30">
    <cfRule type="cellIs" dxfId="76" priority="6" operator="equal">
      <formula>0</formula>
    </cfRule>
  </conditionalFormatting>
  <conditionalFormatting sqref="R7:T30">
    <cfRule type="cellIs" dxfId="75" priority="5" operator="equal">
      <formula>0</formula>
    </cfRule>
  </conditionalFormatting>
  <conditionalFormatting sqref="M7:M30">
    <cfRule type="cellIs" dxfId="74" priority="1" operator="equal">
      <formula>0</formula>
    </cfRule>
    <cfRule type="expression" dxfId="73" priority="2" stopIfTrue="1">
      <formula>IF(Q7=0,"",BL7=1)</formula>
    </cfRule>
  </conditionalFormatting>
  <printOptions horizontalCentered="1"/>
  <pageMargins left="0.39370078740157483" right="0.39370078740157483" top="0.39370078740157483" bottom="0.78740157480314965" header="0.19685039370078741" footer="0.19685039370078741"/>
  <pageSetup paperSize="9" orientation="landscape" r:id="rId1"/>
  <headerFooter alignWithMargins="0">
    <oddFooter>&amp;LTechnický komisař: . . . . . . . . . .&amp;CČas tisku: &amp;T                    &amp;K00+000.&amp;K01+000Sportovní komisař: . . . . . . . . . .&amp;RŘeditel závodu: . . . . . . . . . . . . 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1"/>
  <dimension ref="A1:BM50"/>
  <sheetViews>
    <sheetView topLeftCell="A3" workbookViewId="0">
      <selection activeCell="B1" sqref="B1:V3"/>
    </sheetView>
  </sheetViews>
  <sheetFormatPr defaultRowHeight="15"/>
  <cols>
    <col min="1" max="1" width="4.5703125" customWidth="1"/>
    <col min="2" max="2" width="21.7109375" customWidth="1"/>
    <col min="3" max="3" width="21.7109375" style="40" customWidth="1"/>
    <col min="4" max="4" width="4" style="41" customWidth="1"/>
    <col min="5" max="5" width="7.42578125" customWidth="1"/>
    <col min="6" max="8" width="3.7109375" customWidth="1"/>
    <col min="9" max="9" width="7.42578125" customWidth="1"/>
    <col min="10" max="12" width="3.7109375" customWidth="1"/>
    <col min="13" max="13" width="7.42578125" customWidth="1"/>
    <col min="14" max="16" width="3.7109375" customWidth="1"/>
    <col min="17" max="17" width="7.42578125" customWidth="1"/>
    <col min="18" max="20" width="3.7109375" customWidth="1"/>
    <col min="21" max="21" width="8" customWidth="1"/>
    <col min="22" max="25" width="4.5703125" customWidth="1"/>
    <col min="26" max="42" width="4.140625" hidden="1" customWidth="1"/>
    <col min="43" max="54" width="6.7109375" hidden="1" customWidth="1"/>
    <col min="55" max="65" width="4.140625" hidden="1" customWidth="1"/>
    <col min="66" max="66" width="9.140625" customWidth="1"/>
  </cols>
  <sheetData>
    <row r="1" spans="1:65" ht="22.5" customHeight="1">
      <c r="B1" s="136" t="str">
        <f>ABC!B1</f>
        <v>Název závodu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</row>
    <row r="2" spans="1:65" ht="22.5" customHeight="1">
      <c r="B2" s="136" t="str">
        <f>ABC!B2</f>
        <v>Místo  -  datum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</row>
    <row r="3" spans="1:65" ht="22.5" customHeight="1">
      <c r="B3" s="141" t="s">
        <v>100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 t="str">
        <f>ABC!H17</f>
        <v>B</v>
      </c>
      <c r="V3" s="141"/>
    </row>
    <row r="4" spans="1:65" ht="22.5" customHeight="1">
      <c r="A4" s="10" t="s">
        <v>1</v>
      </c>
      <c r="B4" s="140" t="s">
        <v>2</v>
      </c>
      <c r="C4" s="140" t="s">
        <v>3</v>
      </c>
      <c r="D4" s="144" t="s">
        <v>4</v>
      </c>
      <c r="E4" s="140" t="s">
        <v>5</v>
      </c>
      <c r="F4" s="140"/>
      <c r="G4" s="140"/>
      <c r="H4" s="140"/>
      <c r="I4" s="140" t="str">
        <f>IF(U3="A","","1. závodní jízda")</f>
        <v>1. závodní jízda</v>
      </c>
      <c r="J4" s="140"/>
      <c r="K4" s="140"/>
      <c r="L4" s="140"/>
      <c r="M4" s="140" t="str">
        <f>IF(U3="A","1. závodní jízda","2. závodní jízda")</f>
        <v>2. závodní jízda</v>
      </c>
      <c r="N4" s="140"/>
      <c r="O4" s="140"/>
      <c r="P4" s="140"/>
      <c r="Q4" s="140" t="str">
        <f>IF(U3="A","2. závodní jízda","3. závodní jízda")</f>
        <v>3. závodní jízda</v>
      </c>
      <c r="R4" s="140"/>
      <c r="S4" s="140"/>
      <c r="T4" s="140"/>
      <c r="U4" s="145" t="s">
        <v>6</v>
      </c>
      <c r="V4" s="142" t="s">
        <v>7</v>
      </c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>
        <v>1</v>
      </c>
      <c r="AN4" s="36">
        <v>2</v>
      </c>
      <c r="AO4" s="36">
        <v>3</v>
      </c>
      <c r="AP4" s="58" t="s">
        <v>114</v>
      </c>
      <c r="AQ4" s="58" t="s">
        <v>115</v>
      </c>
      <c r="AR4" s="58" t="s">
        <v>116</v>
      </c>
      <c r="AS4" s="58" t="s">
        <v>117</v>
      </c>
      <c r="AT4" s="58" t="s">
        <v>118</v>
      </c>
      <c r="AU4" s="58" t="s">
        <v>119</v>
      </c>
      <c r="AV4" s="59" t="s">
        <v>120</v>
      </c>
      <c r="AW4" s="59" t="s">
        <v>121</v>
      </c>
      <c r="AX4" s="58" t="s">
        <v>122</v>
      </c>
      <c r="AY4" s="60" t="s">
        <v>123</v>
      </c>
      <c r="AZ4" s="60" t="s">
        <v>124</v>
      </c>
      <c r="BA4" s="60" t="s">
        <v>125</v>
      </c>
      <c r="BB4" s="60" t="s">
        <v>126</v>
      </c>
      <c r="BC4" s="58"/>
      <c r="BD4" s="36"/>
      <c r="BE4" s="63" t="str">
        <f>IF(AJ4=0,"",IF(BD4&gt;1000,"D",RANK($BC4,$BC$6:$BC$30,1)))</f>
        <v/>
      </c>
      <c r="BK4" t="s">
        <v>128</v>
      </c>
      <c r="BL4" t="s">
        <v>129</v>
      </c>
      <c r="BM4" t="s">
        <v>130</v>
      </c>
    </row>
    <row r="5" spans="1:65" ht="16.5" customHeight="1">
      <c r="A5" s="11" t="s">
        <v>8</v>
      </c>
      <c r="B5" s="140"/>
      <c r="C5" s="140"/>
      <c r="D5" s="144"/>
      <c r="E5" s="2" t="s">
        <v>9</v>
      </c>
      <c r="F5" s="146" t="s">
        <v>10</v>
      </c>
      <c r="G5" s="146"/>
      <c r="H5" s="146"/>
      <c r="I5" s="69" t="str">
        <f>IF(U3="A","","čas")</f>
        <v>čas</v>
      </c>
      <c r="J5" s="146" t="str">
        <f>IF(U3="A","","tr. body")</f>
        <v>tr. body</v>
      </c>
      <c r="K5" s="146"/>
      <c r="L5" s="146"/>
      <c r="M5" s="2" t="s">
        <v>9</v>
      </c>
      <c r="N5" s="146" t="s">
        <v>10</v>
      </c>
      <c r="O5" s="146"/>
      <c r="P5" s="146"/>
      <c r="Q5" s="2" t="s">
        <v>9</v>
      </c>
      <c r="R5" s="146" t="s">
        <v>10</v>
      </c>
      <c r="S5" s="146"/>
      <c r="T5" s="146"/>
      <c r="U5" s="145"/>
      <c r="V5" s="143"/>
      <c r="Z5" s="49" t="str">
        <f>U3</f>
        <v>B</v>
      </c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6"/>
      <c r="AQ5" s="46"/>
      <c r="AR5" s="46"/>
      <c r="AS5" s="46"/>
      <c r="AT5" s="46"/>
      <c r="AU5" s="46"/>
      <c r="AV5" s="50"/>
      <c r="AW5" s="50"/>
      <c r="AX5" s="46"/>
      <c r="AY5" s="51"/>
      <c r="AZ5" s="51"/>
      <c r="BA5" s="51"/>
      <c r="BB5" s="51"/>
      <c r="BC5" s="45"/>
      <c r="BD5" s="45"/>
      <c r="BE5" s="64"/>
      <c r="BF5" s="64"/>
      <c r="BG5" s="64"/>
      <c r="BH5" s="64"/>
      <c r="BI5" s="64"/>
      <c r="BJ5" s="64"/>
      <c r="BK5" s="66"/>
      <c r="BL5" s="66"/>
      <c r="BM5" s="66"/>
    </row>
    <row r="6" spans="1:65" ht="16.5" customHeight="1">
      <c r="A6" s="14">
        <f>IF(Seznam!U6="","",Seznam!U6)</f>
        <v>575</v>
      </c>
      <c r="B6" s="14" t="str">
        <f>IF(Seznam!V6="","",Seznam!V6)</f>
        <v>LYSÁČEK Zdeněk</v>
      </c>
      <c r="C6" s="38" t="str">
        <f>IF(Seznam!W6="","",Seznam!W6)</f>
        <v>SK minikáry Havířov v AČR</v>
      </c>
      <c r="D6" s="39" t="str">
        <f>IF(Seznam!X6="","",Seznam!X6)</f>
        <v>SM</v>
      </c>
      <c r="E6" s="13">
        <f>IF(Tr!Z6="","",Tr!Z6)</f>
        <v>58.23</v>
      </c>
      <c r="F6" s="67">
        <f>IF(Tr!AA6="","",Tr!AA6)</f>
        <v>2</v>
      </c>
      <c r="G6" s="67">
        <f>IF(Tr!AB6="","",Tr!AB6)</f>
        <v>2</v>
      </c>
      <c r="H6" s="67">
        <f>IF(Tr!AC6="","",Tr!AC6)</f>
        <v>2</v>
      </c>
      <c r="I6" s="1">
        <f>IF('1j'!Z6="",0,'1j'!Z6)</f>
        <v>57.92</v>
      </c>
      <c r="J6" s="68">
        <f>IF('1j'!AA6="",0,'1j'!AA6)</f>
        <v>0</v>
      </c>
      <c r="K6" s="68">
        <f>IF('1j'!AB6="",0,'1j'!AB6)</f>
        <v>0</v>
      </c>
      <c r="L6" s="68">
        <f>IF('1j'!AC6="",0,'1j'!AC6)</f>
        <v>0</v>
      </c>
      <c r="M6" s="1">
        <f>IF('2j (proA 1j)'!Z6="",0,'2j (proA 1j)'!Z6)</f>
        <v>57.1</v>
      </c>
      <c r="N6" s="68">
        <f>IF('2j (proA 1j)'!AA6="",0,'2j (proA 1j)'!AA6)</f>
        <v>0</v>
      </c>
      <c r="O6" s="68">
        <f>IF('2j (proA 1j)'!AB6="",0,'2j (proA 1j)'!AB6)</f>
        <v>0</v>
      </c>
      <c r="P6" s="68">
        <f>IF('2j (proA 1j)'!AC6="",0,'2j (proA 1j)'!AC6)</f>
        <v>0</v>
      </c>
      <c r="Q6" s="1">
        <f>IF('3j (proA 2j)'!Z6="",0,'3j (proA 2j)'!Z6)</f>
        <v>57.15</v>
      </c>
      <c r="R6" s="68">
        <f>IF('3j (proA 2j)'!AA6="",0,'3j (proA 2j)'!AA6)</f>
        <v>0</v>
      </c>
      <c r="S6" s="68">
        <f>IF('3j (proA 2j)'!AB6="",0,'3j (proA 2j)'!AB6)</f>
        <v>0</v>
      </c>
      <c r="T6" s="68">
        <f>IF('3j (proA 2j)'!AC6="",0,'3j (proA 2j)'!AC6)</f>
        <v>0</v>
      </c>
      <c r="U6" s="1">
        <f>BC6</f>
        <v>114.25005792000002</v>
      </c>
      <c r="V6" s="21">
        <f>BD6</f>
        <v>14</v>
      </c>
      <c r="W6" s="3"/>
      <c r="X6" s="3"/>
      <c r="Y6" s="3"/>
      <c r="Z6" s="52" t="str">
        <f>Z5</f>
        <v>B</v>
      </c>
      <c r="AA6" s="4">
        <f t="shared" ref="AA6:AL27" si="0">IF(I6="D",1000,I6)</f>
        <v>57.92</v>
      </c>
      <c r="AB6" s="4">
        <f t="shared" si="0"/>
        <v>0</v>
      </c>
      <c r="AC6" s="4">
        <f t="shared" si="0"/>
        <v>0</v>
      </c>
      <c r="AD6" s="4">
        <f t="shared" si="0"/>
        <v>0</v>
      </c>
      <c r="AE6" s="5">
        <f t="shared" si="0"/>
        <v>57.1</v>
      </c>
      <c r="AF6" s="15">
        <f t="shared" si="0"/>
        <v>0</v>
      </c>
      <c r="AG6" s="15">
        <f t="shared" si="0"/>
        <v>0</v>
      </c>
      <c r="AH6" s="15">
        <f t="shared" si="0"/>
        <v>0</v>
      </c>
      <c r="AI6" s="6">
        <f t="shared" si="0"/>
        <v>57.15</v>
      </c>
      <c r="AJ6" s="15">
        <f t="shared" si="0"/>
        <v>0</v>
      </c>
      <c r="AK6" s="15">
        <f t="shared" si="0"/>
        <v>0</v>
      </c>
      <c r="AL6" s="15">
        <f t="shared" si="0"/>
        <v>0</v>
      </c>
      <c r="AM6" s="7">
        <f t="shared" ref="AM6:AM30" si="1">AA6+AB6+AC6+AD6</f>
        <v>57.92</v>
      </c>
      <c r="AN6" s="7">
        <f t="shared" ref="AN6:AN30" si="2">AE6+AF6+AG6+AH6</f>
        <v>57.1</v>
      </c>
      <c r="AO6" s="7">
        <f t="shared" ref="AO6:AO30" si="3">AI6+AJ6+AK6+AL6</f>
        <v>57.15</v>
      </c>
      <c r="AP6" s="8">
        <f>MIN(AM6:AO6)</f>
        <v>57.1</v>
      </c>
      <c r="AQ6" s="53">
        <f>MAX(AM6:AO6)</f>
        <v>57.92</v>
      </c>
      <c r="AR6" s="54">
        <f>MIN(AN6:AO6)</f>
        <v>57.1</v>
      </c>
      <c r="AS6" s="54">
        <f>MAX(AN6:AO6)/1000000</f>
        <v>5.715E-5</v>
      </c>
      <c r="AT6" s="55">
        <f>((AM6+AN6+AO6)-(AP6+AQ6))/1000000</f>
        <v>5.7150000000000007E-5</v>
      </c>
      <c r="AU6" s="55">
        <f>MAX(AM6:AO6)/1000000</f>
        <v>5.7920000000000001E-5</v>
      </c>
      <c r="AV6" s="55">
        <f>MAX(AM6:AO6)/1000000000000</f>
        <v>5.7919999999999999E-11</v>
      </c>
      <c r="AW6" s="55">
        <f>MIN(AM6:AO6)/10000000000</f>
        <v>5.7100000000000003E-9</v>
      </c>
      <c r="AX6" s="53">
        <f>(AB6+AC6+AD6+AF6+AG6+AH6+AJ6+AK6+AL6)/1000000</f>
        <v>0</v>
      </c>
      <c r="AY6" s="56">
        <f>AR6+AS6</f>
        <v>57.100057150000005</v>
      </c>
      <c r="AZ6" s="56">
        <f>AP6+AT6+AV6</f>
        <v>57.100057150057928</v>
      </c>
      <c r="BA6" s="56">
        <f>AM6+AN6+AO6-AQ6+AU6</f>
        <v>114.25005792000002</v>
      </c>
      <c r="BB6" s="56">
        <f>AM6+AN6+AO6+AX6+AW6</f>
        <v>172.17000000571002</v>
      </c>
      <c r="BC6" s="57">
        <f>IF(AI6=0,"",IF(Z6="A",AY6,IF(Z6="Super A",AZ6,IF(Z6="B",BA6,IF(Z6="C",BB6,"")))))</f>
        <v>114.25005792000002</v>
      </c>
      <c r="BD6" s="12">
        <f t="shared" ref="BD6:BD39" si="4">IF(AI6=0,"",IF(BC6&gt;1000,"D",RANK($BC6,$BC$6:$BC$50,1)))</f>
        <v>14</v>
      </c>
      <c r="BE6">
        <f>AM6+0.0001</f>
        <v>57.920100000000005</v>
      </c>
      <c r="BF6">
        <f>AN6+0.0002</f>
        <v>57.100200000000001</v>
      </c>
      <c r="BG6">
        <f>AO6+0.0003</f>
        <v>57.150300000000001</v>
      </c>
      <c r="BH6" s="3">
        <f>RANK(BE6,$BE6:$BG6)</f>
        <v>1</v>
      </c>
      <c r="BI6" s="3">
        <f t="shared" ref="BI6:BJ21" si="5">RANK(BF6,$BE6:$BG6)</f>
        <v>3</v>
      </c>
      <c r="BJ6" s="3">
        <f t="shared" si="5"/>
        <v>2</v>
      </c>
      <c r="BK6">
        <f>ROUND(IF(Z6="A",BH6,IF(Z6="Super A",BH6/2,IF(Z6="B",BH6,IF(Z6="C",0,"")))),0)</f>
        <v>1</v>
      </c>
      <c r="BL6">
        <f>ROUND(IF(Z6="A",BI6,IF(Z6="Super A",BI6/2,IF(Z6="B",BI6,IF(Z6="C",0,"")))),0)</f>
        <v>3</v>
      </c>
      <c r="BM6">
        <f>ROUND(IF(Z6="A",BJ6,IF(Z6="Super A",BJ6/2,IF(Z6="B",BJ6,IF(Z6="C",0,"")))),0)</f>
        <v>2</v>
      </c>
    </row>
    <row r="7" spans="1:65" ht="16.5" customHeight="1">
      <c r="A7" s="14">
        <f>IF(Seznam!U7="","",Seznam!U7)</f>
        <v>563</v>
      </c>
      <c r="B7" s="14" t="str">
        <f>IF(Seznam!V7="","",Seznam!V7)</f>
        <v>POSPÍCHALOVÁ Petra</v>
      </c>
      <c r="C7" s="38" t="str">
        <f>IF(Seznam!W7="","",Seznam!W7)</f>
        <v>KM Litoměřice v AČR</v>
      </c>
      <c r="D7" s="39" t="str">
        <f>IF(Seznam!X7="","",Seznam!X7)</f>
        <v>SČ</v>
      </c>
      <c r="E7" s="13">
        <f>IF(Tr!Z7="","",Tr!Z7)</f>
        <v>60.66</v>
      </c>
      <c r="F7" s="67" t="str">
        <f>IF(Tr!AA7="","",Tr!AA7)</f>
        <v/>
      </c>
      <c r="G7" s="67" t="str">
        <f>IF(Tr!AB7="","",Tr!AB7)</f>
        <v/>
      </c>
      <c r="H7" s="67" t="str">
        <f>IF(Tr!AC7="","",Tr!AC7)</f>
        <v/>
      </c>
      <c r="I7" s="1">
        <f>IF('1j'!Z7="",0,'1j'!Z7)</f>
        <v>60.11</v>
      </c>
      <c r="J7" s="68">
        <f>IF('1j'!AA7="",0,'1j'!AA7)</f>
        <v>0</v>
      </c>
      <c r="K7" s="68">
        <f>IF('1j'!AB7="",0,'1j'!AB7)</f>
        <v>0</v>
      </c>
      <c r="L7" s="68">
        <f>IF('1j'!AC7="",0,'1j'!AC7)</f>
        <v>0</v>
      </c>
      <c r="M7" s="1">
        <f>IF('2j (proA 1j)'!Z7="",0,'2j (proA 1j)'!Z7)</f>
        <v>59.65</v>
      </c>
      <c r="N7" s="68">
        <f>IF('2j (proA 1j)'!AA7="",0,'2j (proA 1j)'!AA7)</f>
        <v>0</v>
      </c>
      <c r="O7" s="68">
        <f>IF('2j (proA 1j)'!AB7="",0,'2j (proA 1j)'!AB7)</f>
        <v>0</v>
      </c>
      <c r="P7" s="68">
        <f>IF('2j (proA 1j)'!AC7="",0,'2j (proA 1j)'!AC7)</f>
        <v>0</v>
      </c>
      <c r="Q7" s="1">
        <f>IF('3j (proA 2j)'!Z7="",0,'3j (proA 2j)'!Z7)</f>
        <v>59.95</v>
      </c>
      <c r="R7" s="68">
        <f>IF('3j (proA 2j)'!AA7="",0,'3j (proA 2j)'!AA7)</f>
        <v>0</v>
      </c>
      <c r="S7" s="68">
        <f>IF('3j (proA 2j)'!AB7="",0,'3j (proA 2j)'!AB7)</f>
        <v>0</v>
      </c>
      <c r="T7" s="68">
        <f>IF('3j (proA 2j)'!AC7="",0,'3j (proA 2j)'!AC7)</f>
        <v>0</v>
      </c>
      <c r="U7" s="1">
        <f t="shared" ref="U7:U39" si="6">BC7</f>
        <v>119.60006010999999</v>
      </c>
      <c r="V7" s="65">
        <f t="shared" ref="V7:V39" si="7">BD7</f>
        <v>18</v>
      </c>
      <c r="W7" s="3"/>
      <c r="X7" s="3"/>
      <c r="Y7" s="3"/>
      <c r="Z7" s="52" t="str">
        <f t="shared" ref="Z7:Z30" si="8">Z6</f>
        <v>B</v>
      </c>
      <c r="AA7" s="4">
        <f t="shared" si="0"/>
        <v>60.11</v>
      </c>
      <c r="AB7" s="4">
        <f t="shared" si="0"/>
        <v>0</v>
      </c>
      <c r="AC7" s="4">
        <f t="shared" si="0"/>
        <v>0</v>
      </c>
      <c r="AD7" s="4">
        <f t="shared" si="0"/>
        <v>0</v>
      </c>
      <c r="AE7" s="5">
        <f t="shared" si="0"/>
        <v>59.65</v>
      </c>
      <c r="AF7" s="15">
        <f t="shared" si="0"/>
        <v>0</v>
      </c>
      <c r="AG7" s="15">
        <f t="shared" si="0"/>
        <v>0</v>
      </c>
      <c r="AH7" s="15">
        <f t="shared" si="0"/>
        <v>0</v>
      </c>
      <c r="AI7" s="6">
        <f t="shared" si="0"/>
        <v>59.95</v>
      </c>
      <c r="AJ7" s="15">
        <f t="shared" si="0"/>
        <v>0</v>
      </c>
      <c r="AK7" s="15">
        <f t="shared" si="0"/>
        <v>0</v>
      </c>
      <c r="AL7" s="15">
        <f t="shared" si="0"/>
        <v>0</v>
      </c>
      <c r="AM7" s="7">
        <f t="shared" si="1"/>
        <v>60.11</v>
      </c>
      <c r="AN7" s="7">
        <f t="shared" si="2"/>
        <v>59.65</v>
      </c>
      <c r="AO7" s="7">
        <f t="shared" si="3"/>
        <v>59.95</v>
      </c>
      <c r="AP7" s="8">
        <f t="shared" ref="AP7:AP30" si="9">MIN(AM7:AO7)</f>
        <v>59.65</v>
      </c>
      <c r="AQ7" s="53">
        <f t="shared" ref="AQ7:AQ30" si="10">MAX(AM7:AO7)</f>
        <v>60.11</v>
      </c>
      <c r="AR7" s="54">
        <f t="shared" ref="AR7:AR30" si="11">MIN(AN7:AO7)</f>
        <v>59.65</v>
      </c>
      <c r="AS7" s="54">
        <f t="shared" ref="AS7:AS30" si="12">MAX(AN7:AO7)/1000000</f>
        <v>5.995E-5</v>
      </c>
      <c r="AT7" s="55">
        <f t="shared" ref="AT7:AT30" si="13">((AM7+AN7+AO7)-(AP7+AQ7))/1000000</f>
        <v>5.9949999999999987E-5</v>
      </c>
      <c r="AU7" s="55">
        <f t="shared" ref="AU7:AU30" si="14">MAX(AM7:AO7)/1000000</f>
        <v>6.0109999999999999E-5</v>
      </c>
      <c r="AV7" s="55">
        <f t="shared" ref="AV7:AV30" si="15">MAX(AM7:AO7)/1000000000000</f>
        <v>6.011E-11</v>
      </c>
      <c r="AW7" s="55">
        <f t="shared" ref="AW7:AW30" si="16">MIN(AM7:AO7)/10000000000</f>
        <v>5.965E-9</v>
      </c>
      <c r="AX7" s="53">
        <f t="shared" ref="AX7:AX30" si="17">(AB7+AC7+AD7+AF7+AG7+AH7+AJ7+AK7+AL7)/1000000</f>
        <v>0</v>
      </c>
      <c r="AY7" s="56">
        <f t="shared" ref="AY7:AY30" si="18">AR7+AS7</f>
        <v>59.650059949999999</v>
      </c>
      <c r="AZ7" s="56">
        <f t="shared" ref="AZ7:AZ30" si="19">AP7+AT7+AV7</f>
        <v>59.650059950060111</v>
      </c>
      <c r="BA7" s="56">
        <f t="shared" ref="BA7:BA30" si="20">AM7+AN7+AO7-AQ7+AU7</f>
        <v>119.60006010999999</v>
      </c>
      <c r="BB7" s="56">
        <f t="shared" ref="BB7:BB30" si="21">AM7+AN7+AO7+AX7+AW7</f>
        <v>179.71000000596499</v>
      </c>
      <c r="BC7" s="57">
        <f t="shared" ref="BC7:BC30" si="22">IF(AI7=0,"",IF(Z7="A",AY7,IF(Z7="Super A",AZ7,IF(Z7="B",BA7,IF(Z7="C",BB7,"")))))</f>
        <v>119.60006010999999</v>
      </c>
      <c r="BD7" s="12">
        <f t="shared" si="4"/>
        <v>18</v>
      </c>
      <c r="BE7">
        <f t="shared" ref="BE7:BE30" si="23">AM7+0.0001</f>
        <v>60.110100000000003</v>
      </c>
      <c r="BF7">
        <f t="shared" ref="BF7:BF30" si="24">AN7+0.0002</f>
        <v>59.650199999999998</v>
      </c>
      <c r="BG7">
        <f t="shared" ref="BG7:BG30" si="25">AO7+0.0003</f>
        <v>59.950300000000006</v>
      </c>
      <c r="BH7" s="3">
        <f t="shared" ref="BH7:BJ30" si="26">RANK(BE7,$BE7:$BG7)</f>
        <v>1</v>
      </c>
      <c r="BI7" s="3">
        <f t="shared" si="5"/>
        <v>3</v>
      </c>
      <c r="BJ7" s="3">
        <f t="shared" si="5"/>
        <v>2</v>
      </c>
      <c r="BK7">
        <f t="shared" ref="BK7:BK30" si="27">ROUND(IF(Z7="A",BH7,IF(Z7="Super A",BH7/2,IF(Z7="B",BH7,IF(Z7="C",0,"")))),0)</f>
        <v>1</v>
      </c>
      <c r="BL7">
        <f t="shared" ref="BL7:BL30" si="28">ROUND(IF(Z7="A",BI7,IF(Z7="Super A",BI7/2,IF(Z7="B",BI7,IF(Z7="C",0,"")))),0)</f>
        <v>3</v>
      </c>
      <c r="BM7">
        <f t="shared" ref="BM7:BM30" si="29">ROUND(IF(Z7="A",BJ7,IF(Z7="Super A",BJ7/2,IF(Z7="B",BJ7,IF(Z7="C",0,"")))),0)</f>
        <v>2</v>
      </c>
    </row>
    <row r="8" spans="1:65" ht="16.5" customHeight="1">
      <c r="A8" s="14">
        <f>IF(Seznam!U8="","",Seznam!U8)</f>
        <v>549</v>
      </c>
      <c r="B8" s="14" t="str">
        <f>IF(Seznam!V8="","",Seznam!V8)</f>
        <v>DVOŘÁČEK Václav</v>
      </c>
      <c r="C8" s="38" t="str">
        <f>IF(Seznam!W8="","",Seznam!W8)</f>
        <v>Minikáry Libeř klub v AČR</v>
      </c>
      <c r="D8" s="39" t="str">
        <f>IF(Seznam!X8="","",Seznam!X8)</f>
        <v>StČ</v>
      </c>
      <c r="E8" s="13">
        <f>IF(Tr!Z8="","",Tr!Z8)</f>
        <v>58.38</v>
      </c>
      <c r="F8" s="67" t="str">
        <f>IF(Tr!AA8="","",Tr!AA8)</f>
        <v/>
      </c>
      <c r="G8" s="67" t="str">
        <f>IF(Tr!AB8="","",Tr!AB8)</f>
        <v/>
      </c>
      <c r="H8" s="67" t="str">
        <f>IF(Tr!AC8="","",Tr!AC8)</f>
        <v/>
      </c>
      <c r="I8" s="1">
        <f>IF('1j'!Z8="",0,'1j'!Z8)</f>
        <v>57.24</v>
      </c>
      <c r="J8" s="68">
        <f>IF('1j'!AA8="",0,'1j'!AA8)</f>
        <v>2</v>
      </c>
      <c r="K8" s="68">
        <f>IF('1j'!AB8="",0,'1j'!AB8)</f>
        <v>0</v>
      </c>
      <c r="L8" s="68">
        <f>IF('1j'!AC8="",0,'1j'!AC8)</f>
        <v>0</v>
      </c>
      <c r="M8" s="1">
        <f>IF('2j (proA 1j)'!Z8="",0,'2j (proA 1j)'!Z8)</f>
        <v>56.4</v>
      </c>
      <c r="N8" s="68">
        <f>IF('2j (proA 1j)'!AA8="",0,'2j (proA 1j)'!AA8)</f>
        <v>0</v>
      </c>
      <c r="O8" s="68">
        <f>IF('2j (proA 1j)'!AB8="",0,'2j (proA 1j)'!AB8)</f>
        <v>0</v>
      </c>
      <c r="P8" s="68">
        <f>IF('2j (proA 1j)'!AC8="",0,'2j (proA 1j)'!AC8)</f>
        <v>0</v>
      </c>
      <c r="Q8" s="1">
        <f>IF('3j (proA 2j)'!Z8="",0,'3j (proA 2j)'!Z8)</f>
        <v>57.33</v>
      </c>
      <c r="R8" s="68">
        <f>IF('3j (proA 2j)'!AA8="",0,'3j (proA 2j)'!AA8)</f>
        <v>0</v>
      </c>
      <c r="S8" s="68">
        <f>IF('3j (proA 2j)'!AB8="",0,'3j (proA 2j)'!AB8)</f>
        <v>0</v>
      </c>
      <c r="T8" s="68">
        <f>IF('3j (proA 2j)'!AC8="",0,'3j (proA 2j)'!AC8)</f>
        <v>0</v>
      </c>
      <c r="U8" s="1">
        <f t="shared" si="6"/>
        <v>113.73005923999999</v>
      </c>
      <c r="V8" s="65">
        <f t="shared" si="7"/>
        <v>13</v>
      </c>
      <c r="W8" s="3"/>
      <c r="X8" s="3"/>
      <c r="Y8" s="3"/>
      <c r="Z8" s="52" t="str">
        <f t="shared" si="8"/>
        <v>B</v>
      </c>
      <c r="AA8" s="4">
        <f t="shared" si="0"/>
        <v>57.24</v>
      </c>
      <c r="AB8" s="4">
        <f t="shared" si="0"/>
        <v>2</v>
      </c>
      <c r="AC8" s="4">
        <f t="shared" si="0"/>
        <v>0</v>
      </c>
      <c r="AD8" s="4">
        <f t="shared" si="0"/>
        <v>0</v>
      </c>
      <c r="AE8" s="5">
        <f t="shared" si="0"/>
        <v>56.4</v>
      </c>
      <c r="AF8" s="15">
        <f t="shared" si="0"/>
        <v>0</v>
      </c>
      <c r="AG8" s="15">
        <f t="shared" si="0"/>
        <v>0</v>
      </c>
      <c r="AH8" s="15">
        <f t="shared" si="0"/>
        <v>0</v>
      </c>
      <c r="AI8" s="6">
        <f t="shared" si="0"/>
        <v>57.33</v>
      </c>
      <c r="AJ8" s="15">
        <f t="shared" si="0"/>
        <v>0</v>
      </c>
      <c r="AK8" s="15">
        <f t="shared" si="0"/>
        <v>0</v>
      </c>
      <c r="AL8" s="15">
        <f t="shared" si="0"/>
        <v>0</v>
      </c>
      <c r="AM8" s="7">
        <f t="shared" si="1"/>
        <v>59.24</v>
      </c>
      <c r="AN8" s="7">
        <f t="shared" si="2"/>
        <v>56.4</v>
      </c>
      <c r="AO8" s="7">
        <f t="shared" si="3"/>
        <v>57.33</v>
      </c>
      <c r="AP8" s="8">
        <f t="shared" si="9"/>
        <v>56.4</v>
      </c>
      <c r="AQ8" s="53">
        <f t="shared" si="10"/>
        <v>59.24</v>
      </c>
      <c r="AR8" s="54">
        <f t="shared" si="11"/>
        <v>56.4</v>
      </c>
      <c r="AS8" s="54">
        <f t="shared" si="12"/>
        <v>5.7330000000000002E-5</v>
      </c>
      <c r="AT8" s="55">
        <f t="shared" si="13"/>
        <v>5.7330000000000002E-5</v>
      </c>
      <c r="AU8" s="55">
        <f t="shared" si="14"/>
        <v>5.9240000000000002E-5</v>
      </c>
      <c r="AV8" s="55">
        <f t="shared" si="15"/>
        <v>5.9240000000000007E-11</v>
      </c>
      <c r="AW8" s="55">
        <f t="shared" si="16"/>
        <v>5.6399999999999995E-9</v>
      </c>
      <c r="AX8" s="53">
        <f t="shared" si="17"/>
        <v>1.9999999999999999E-6</v>
      </c>
      <c r="AY8" s="56">
        <f t="shared" si="18"/>
        <v>56.400057329999996</v>
      </c>
      <c r="AZ8" s="56">
        <f t="shared" si="19"/>
        <v>56.400057330059234</v>
      </c>
      <c r="BA8" s="56">
        <f t="shared" si="20"/>
        <v>113.73005923999999</v>
      </c>
      <c r="BB8" s="56">
        <f t="shared" si="21"/>
        <v>172.97000200564</v>
      </c>
      <c r="BC8" s="57">
        <f t="shared" si="22"/>
        <v>113.73005923999999</v>
      </c>
      <c r="BD8" s="12">
        <f t="shared" si="4"/>
        <v>13</v>
      </c>
      <c r="BE8">
        <f t="shared" si="23"/>
        <v>59.240100000000005</v>
      </c>
      <c r="BF8">
        <f t="shared" si="24"/>
        <v>56.400199999999998</v>
      </c>
      <c r="BG8">
        <f t="shared" si="25"/>
        <v>57.330300000000001</v>
      </c>
      <c r="BH8" s="3">
        <f t="shared" si="26"/>
        <v>1</v>
      </c>
      <c r="BI8" s="3">
        <f t="shared" si="5"/>
        <v>3</v>
      </c>
      <c r="BJ8" s="3">
        <f t="shared" si="5"/>
        <v>2</v>
      </c>
      <c r="BK8">
        <f t="shared" si="27"/>
        <v>1</v>
      </c>
      <c r="BL8">
        <f t="shared" si="28"/>
        <v>3</v>
      </c>
      <c r="BM8">
        <f t="shared" si="29"/>
        <v>2</v>
      </c>
    </row>
    <row r="9" spans="1:65" ht="16.5" customHeight="1">
      <c r="A9" s="14">
        <f>IF(Seznam!U9="","",Seznam!U9)</f>
        <v>547</v>
      </c>
      <c r="B9" s="121" t="str">
        <f>IF(Seznam!V9="","",Seznam!V9)</f>
        <v>HYNEK Jan</v>
      </c>
      <c r="C9" s="38" t="str">
        <f>IF(Seznam!W9="","",Seznam!W9)</f>
        <v>SLK Team Albrechtice</v>
      </c>
      <c r="D9" s="39" t="str">
        <f>IF(Seznam!X9="","",Seznam!X9)</f>
        <v>SM</v>
      </c>
      <c r="E9" s="13">
        <f>IF(Tr!Z9="","",Tr!Z9)</f>
        <v>57.21</v>
      </c>
      <c r="F9" s="67" t="str">
        <f>IF(Tr!AA9="","",Tr!AA9)</f>
        <v/>
      </c>
      <c r="G9" s="67" t="str">
        <f>IF(Tr!AB9="","",Tr!AB9)</f>
        <v/>
      </c>
      <c r="H9" s="67" t="str">
        <f>IF(Tr!AC9="","",Tr!AC9)</f>
        <v/>
      </c>
      <c r="I9" s="1">
        <f>IF('1j'!Z9="",0,'1j'!Z9)</f>
        <v>56.5</v>
      </c>
      <c r="J9" s="68">
        <f>IF('1j'!AA9="",0,'1j'!AA9)</f>
        <v>2</v>
      </c>
      <c r="K9" s="68">
        <f>IF('1j'!AB9="",0,'1j'!AB9)</f>
        <v>2</v>
      </c>
      <c r="L9" s="68">
        <f>IF('1j'!AC9="",0,'1j'!AC9)</f>
        <v>0</v>
      </c>
      <c r="M9" s="1">
        <f>IF('2j (proA 1j)'!Z9="",0,'2j (proA 1j)'!Z9)</f>
        <v>56.79</v>
      </c>
      <c r="N9" s="68">
        <f>IF('2j (proA 1j)'!AA9="",0,'2j (proA 1j)'!AA9)</f>
        <v>0</v>
      </c>
      <c r="O9" s="68">
        <f>IF('2j (proA 1j)'!AB9="",0,'2j (proA 1j)'!AB9)</f>
        <v>0</v>
      </c>
      <c r="P9" s="68">
        <f>IF('2j (proA 1j)'!AC9="",0,'2j (proA 1j)'!AC9)</f>
        <v>0</v>
      </c>
      <c r="Q9" s="1">
        <f>IF('3j (proA 2j)'!Z9="",0,'3j (proA 2j)'!Z9)</f>
        <v>56.46</v>
      </c>
      <c r="R9" s="68">
        <f>IF('3j (proA 2j)'!AA9="",0,'3j (proA 2j)'!AA9)</f>
        <v>0</v>
      </c>
      <c r="S9" s="68">
        <f>IF('3j (proA 2j)'!AB9="",0,'3j (proA 2j)'!AB9)</f>
        <v>0</v>
      </c>
      <c r="T9" s="68">
        <f>IF('3j (proA 2j)'!AC9="",0,'3j (proA 2j)'!AC9)</f>
        <v>0</v>
      </c>
      <c r="U9" s="1">
        <f t="shared" si="6"/>
        <v>113.2500605</v>
      </c>
      <c r="V9" s="65">
        <f t="shared" si="7"/>
        <v>12</v>
      </c>
      <c r="W9" s="3"/>
      <c r="X9" s="3"/>
      <c r="Y9" s="3"/>
      <c r="Z9" s="52" t="str">
        <f t="shared" si="8"/>
        <v>B</v>
      </c>
      <c r="AA9" s="4">
        <f t="shared" si="0"/>
        <v>56.5</v>
      </c>
      <c r="AB9" s="4">
        <f t="shared" si="0"/>
        <v>2</v>
      </c>
      <c r="AC9" s="4">
        <f t="shared" si="0"/>
        <v>2</v>
      </c>
      <c r="AD9" s="4">
        <f t="shared" si="0"/>
        <v>0</v>
      </c>
      <c r="AE9" s="5">
        <f t="shared" si="0"/>
        <v>56.79</v>
      </c>
      <c r="AF9" s="15">
        <f t="shared" si="0"/>
        <v>0</v>
      </c>
      <c r="AG9" s="15">
        <f t="shared" si="0"/>
        <v>0</v>
      </c>
      <c r="AH9" s="15">
        <f t="shared" si="0"/>
        <v>0</v>
      </c>
      <c r="AI9" s="6">
        <f t="shared" si="0"/>
        <v>56.46</v>
      </c>
      <c r="AJ9" s="15">
        <f t="shared" si="0"/>
        <v>0</v>
      </c>
      <c r="AK9" s="15">
        <f t="shared" si="0"/>
        <v>0</v>
      </c>
      <c r="AL9" s="15">
        <f t="shared" si="0"/>
        <v>0</v>
      </c>
      <c r="AM9" s="7">
        <f t="shared" si="1"/>
        <v>60.5</v>
      </c>
      <c r="AN9" s="7">
        <f t="shared" si="2"/>
        <v>56.79</v>
      </c>
      <c r="AO9" s="7">
        <f t="shared" si="3"/>
        <v>56.46</v>
      </c>
      <c r="AP9" s="8">
        <f t="shared" si="9"/>
        <v>56.46</v>
      </c>
      <c r="AQ9" s="53">
        <f t="shared" si="10"/>
        <v>60.5</v>
      </c>
      <c r="AR9" s="54">
        <f t="shared" si="11"/>
        <v>56.46</v>
      </c>
      <c r="AS9" s="54">
        <f t="shared" si="12"/>
        <v>5.6789999999999997E-5</v>
      </c>
      <c r="AT9" s="55">
        <f t="shared" si="13"/>
        <v>5.678999999999999E-5</v>
      </c>
      <c r="AU9" s="55">
        <f t="shared" si="14"/>
        <v>6.05E-5</v>
      </c>
      <c r="AV9" s="55">
        <f t="shared" si="15"/>
        <v>6.0499999999999998E-11</v>
      </c>
      <c r="AW9" s="55">
        <f t="shared" si="16"/>
        <v>5.6459999999999997E-9</v>
      </c>
      <c r="AX9" s="53">
        <f t="shared" si="17"/>
        <v>3.9999999999999998E-6</v>
      </c>
      <c r="AY9" s="56">
        <f t="shared" si="18"/>
        <v>56.460056790000003</v>
      </c>
      <c r="AZ9" s="56">
        <f t="shared" si="19"/>
        <v>56.460056790060506</v>
      </c>
      <c r="BA9" s="56">
        <f t="shared" si="20"/>
        <v>113.2500605</v>
      </c>
      <c r="BB9" s="56">
        <f t="shared" si="21"/>
        <v>173.75000400564599</v>
      </c>
      <c r="BC9" s="57">
        <f t="shared" si="22"/>
        <v>113.2500605</v>
      </c>
      <c r="BD9" s="12">
        <f t="shared" si="4"/>
        <v>12</v>
      </c>
      <c r="BE9">
        <f t="shared" si="23"/>
        <v>60.500100000000003</v>
      </c>
      <c r="BF9">
        <f t="shared" si="24"/>
        <v>56.790199999999999</v>
      </c>
      <c r="BG9">
        <f t="shared" si="25"/>
        <v>56.460300000000004</v>
      </c>
      <c r="BH9" s="3">
        <f t="shared" si="26"/>
        <v>1</v>
      </c>
      <c r="BI9" s="3">
        <f t="shared" si="5"/>
        <v>2</v>
      </c>
      <c r="BJ9" s="3">
        <f t="shared" si="5"/>
        <v>3</v>
      </c>
      <c r="BK9">
        <f t="shared" si="27"/>
        <v>1</v>
      </c>
      <c r="BL9">
        <f t="shared" si="28"/>
        <v>2</v>
      </c>
      <c r="BM9">
        <f t="shared" si="29"/>
        <v>3</v>
      </c>
    </row>
    <row r="10" spans="1:65" ht="16.5" customHeight="1">
      <c r="A10" s="14">
        <f>IF(Seznam!U10="","",Seznam!U10)</f>
        <v>543</v>
      </c>
      <c r="B10" s="14" t="str">
        <f>IF(Seznam!V10="","",Seznam!V10)</f>
        <v>DVOŘÁČEK Jan</v>
      </c>
      <c r="C10" s="38" t="str">
        <f>IF(Seznam!W10="","",Seznam!W10)</f>
        <v>Minikáry Libeř klub v AČR</v>
      </c>
      <c r="D10" s="39" t="str">
        <f>IF(Seznam!X10="","",Seznam!X10)</f>
        <v>StČ</v>
      </c>
      <c r="E10" s="13">
        <f>IF(Tr!Z10="","",Tr!Z10)</f>
        <v>58.01</v>
      </c>
      <c r="F10" s="67" t="str">
        <f>IF(Tr!AA10="","",Tr!AA10)</f>
        <v/>
      </c>
      <c r="G10" s="67" t="str">
        <f>IF(Tr!AB10="","",Tr!AB10)</f>
        <v/>
      </c>
      <c r="H10" s="67" t="str">
        <f>IF(Tr!AC10="","",Tr!AC10)</f>
        <v/>
      </c>
      <c r="I10" s="1">
        <f>IF('1j'!Z10="",0,'1j'!Z10)</f>
        <v>57.53</v>
      </c>
      <c r="J10" s="68">
        <f>IF('1j'!AA10="",0,'1j'!AA10)</f>
        <v>0</v>
      </c>
      <c r="K10" s="68">
        <f>IF('1j'!AB10="",0,'1j'!AB10)</f>
        <v>0</v>
      </c>
      <c r="L10" s="68">
        <f>IF('1j'!AC10="",0,'1j'!AC10)</f>
        <v>0</v>
      </c>
      <c r="M10" s="1">
        <f>IF('2j (proA 1j)'!Z10="",0,'2j (proA 1j)'!Z10)</f>
        <v>57.14</v>
      </c>
      <c r="N10" s="68">
        <f>IF('2j (proA 1j)'!AA10="",0,'2j (proA 1j)'!AA10)</f>
        <v>0</v>
      </c>
      <c r="O10" s="68">
        <f>IF('2j (proA 1j)'!AB10="",0,'2j (proA 1j)'!AB10)</f>
        <v>0</v>
      </c>
      <c r="P10" s="68">
        <f>IF('2j (proA 1j)'!AC10="",0,'2j (proA 1j)'!AC10)</f>
        <v>0</v>
      </c>
      <c r="Q10" s="1">
        <f>IF('3j (proA 2j)'!Z10="",0,'3j (proA 2j)'!Z10)</f>
        <v>56.57</v>
      </c>
      <c r="R10" s="68">
        <f>IF('3j (proA 2j)'!AA10="",0,'3j (proA 2j)'!AA10)</f>
        <v>0</v>
      </c>
      <c r="S10" s="68">
        <f>IF('3j (proA 2j)'!AB10="",0,'3j (proA 2j)'!AB10)</f>
        <v>0</v>
      </c>
      <c r="T10" s="68">
        <f>IF('3j (proA 2j)'!AC10="",0,'3j (proA 2j)'!AC10)</f>
        <v>2</v>
      </c>
      <c r="U10" s="1">
        <f t="shared" si="6"/>
        <v>114.67005857000001</v>
      </c>
      <c r="V10" s="65">
        <f t="shared" si="7"/>
        <v>16</v>
      </c>
      <c r="W10" s="3"/>
      <c r="X10" s="3"/>
      <c r="Y10" s="3"/>
      <c r="Z10" s="52" t="str">
        <f t="shared" si="8"/>
        <v>B</v>
      </c>
      <c r="AA10" s="4">
        <f t="shared" si="0"/>
        <v>57.53</v>
      </c>
      <c r="AB10" s="4">
        <f t="shared" si="0"/>
        <v>0</v>
      </c>
      <c r="AC10" s="4">
        <f t="shared" si="0"/>
        <v>0</v>
      </c>
      <c r="AD10" s="4">
        <f t="shared" si="0"/>
        <v>0</v>
      </c>
      <c r="AE10" s="5">
        <f t="shared" si="0"/>
        <v>57.14</v>
      </c>
      <c r="AF10" s="15">
        <f t="shared" si="0"/>
        <v>0</v>
      </c>
      <c r="AG10" s="15">
        <f t="shared" si="0"/>
        <v>0</v>
      </c>
      <c r="AH10" s="15">
        <f t="shared" si="0"/>
        <v>0</v>
      </c>
      <c r="AI10" s="6">
        <f t="shared" si="0"/>
        <v>56.57</v>
      </c>
      <c r="AJ10" s="15">
        <f t="shared" si="0"/>
        <v>0</v>
      </c>
      <c r="AK10" s="15">
        <f t="shared" si="0"/>
        <v>0</v>
      </c>
      <c r="AL10" s="15">
        <f t="shared" si="0"/>
        <v>2</v>
      </c>
      <c r="AM10" s="7">
        <f t="shared" si="1"/>
        <v>57.53</v>
      </c>
      <c r="AN10" s="7">
        <f t="shared" si="2"/>
        <v>57.14</v>
      </c>
      <c r="AO10" s="7">
        <f t="shared" si="3"/>
        <v>58.57</v>
      </c>
      <c r="AP10" s="8">
        <f t="shared" si="9"/>
        <v>57.14</v>
      </c>
      <c r="AQ10" s="53">
        <f t="shared" si="10"/>
        <v>58.57</v>
      </c>
      <c r="AR10" s="54">
        <f t="shared" si="11"/>
        <v>57.14</v>
      </c>
      <c r="AS10" s="54">
        <f t="shared" si="12"/>
        <v>5.8570000000000003E-5</v>
      </c>
      <c r="AT10" s="55">
        <f t="shared" si="13"/>
        <v>5.753E-5</v>
      </c>
      <c r="AU10" s="55">
        <f t="shared" si="14"/>
        <v>5.8570000000000003E-5</v>
      </c>
      <c r="AV10" s="55">
        <f t="shared" si="15"/>
        <v>5.8569999999999998E-11</v>
      </c>
      <c r="AW10" s="55">
        <f t="shared" si="16"/>
        <v>5.7139999999999999E-9</v>
      </c>
      <c r="AX10" s="53">
        <f t="shared" si="17"/>
        <v>1.9999999999999999E-6</v>
      </c>
      <c r="AY10" s="56">
        <f t="shared" si="18"/>
        <v>57.140058570000001</v>
      </c>
      <c r="AZ10" s="56">
        <f t="shared" si="19"/>
        <v>57.14005753005857</v>
      </c>
      <c r="BA10" s="56">
        <f t="shared" si="20"/>
        <v>114.67005857000001</v>
      </c>
      <c r="BB10" s="56">
        <f t="shared" si="21"/>
        <v>173.24000200571402</v>
      </c>
      <c r="BC10" s="57">
        <f t="shared" si="22"/>
        <v>114.67005857000001</v>
      </c>
      <c r="BD10" s="12">
        <f t="shared" si="4"/>
        <v>16</v>
      </c>
      <c r="BE10">
        <f t="shared" si="23"/>
        <v>57.530100000000004</v>
      </c>
      <c r="BF10">
        <f t="shared" si="24"/>
        <v>57.1402</v>
      </c>
      <c r="BG10">
        <f t="shared" si="25"/>
        <v>58.570300000000003</v>
      </c>
      <c r="BH10" s="3">
        <f t="shared" si="26"/>
        <v>2</v>
      </c>
      <c r="BI10" s="3">
        <f t="shared" si="5"/>
        <v>3</v>
      </c>
      <c r="BJ10" s="3">
        <f t="shared" si="5"/>
        <v>1</v>
      </c>
      <c r="BK10">
        <f t="shared" si="27"/>
        <v>2</v>
      </c>
      <c r="BL10">
        <f t="shared" si="28"/>
        <v>3</v>
      </c>
      <c r="BM10">
        <f t="shared" si="29"/>
        <v>1</v>
      </c>
    </row>
    <row r="11" spans="1:65" ht="16.5" customHeight="1">
      <c r="A11" s="14">
        <f>IF(Seznam!U11="","",Seznam!U11)</f>
        <v>541</v>
      </c>
      <c r="B11" s="14" t="str">
        <f>IF(Seznam!V11="","",Seznam!V11)</f>
        <v>ŠIMŮNEK Jan</v>
      </c>
      <c r="C11" s="38" t="str">
        <f>IF(Seznam!W11="","",Seznam!W11)</f>
        <v>ÚAMK - AMK Škoda</v>
      </c>
      <c r="D11" s="39" t="str">
        <f>IF(Seznam!X11="","",Seznam!X11)</f>
        <v>StČ</v>
      </c>
      <c r="E11" s="13">
        <f>IF(Tr!Z11="","",Tr!Z11)</f>
        <v>55.86</v>
      </c>
      <c r="F11" s="67" t="str">
        <f>IF(Tr!AA11="","",Tr!AA11)</f>
        <v/>
      </c>
      <c r="G11" s="67">
        <f>IF(Tr!AB11="","",Tr!AB11)</f>
        <v>2</v>
      </c>
      <c r="H11" s="67" t="str">
        <f>IF(Tr!AC11="","",Tr!AC11)</f>
        <v/>
      </c>
      <c r="I11" s="1">
        <f>IF('1j'!Z11="",0,'1j'!Z11)</f>
        <v>56.06</v>
      </c>
      <c r="J11" s="68">
        <f>IF('1j'!AA11="",0,'1j'!AA11)</f>
        <v>2</v>
      </c>
      <c r="K11" s="68">
        <f>IF('1j'!AB11="",0,'1j'!AB11)</f>
        <v>0</v>
      </c>
      <c r="L11" s="68">
        <f>IF('1j'!AC11="",0,'1j'!AC11)</f>
        <v>0</v>
      </c>
      <c r="M11" s="1">
        <f>IF('2j (proA 1j)'!Z11="",0,'2j (proA 1j)'!Z11)</f>
        <v>56.26</v>
      </c>
      <c r="N11" s="68">
        <f>IF('2j (proA 1j)'!AA11="",0,'2j (proA 1j)'!AA11)</f>
        <v>0</v>
      </c>
      <c r="O11" s="68">
        <f>IF('2j (proA 1j)'!AB11="",0,'2j (proA 1j)'!AB11)</f>
        <v>0</v>
      </c>
      <c r="P11" s="68">
        <f>IF('2j (proA 1j)'!AC11="",0,'2j (proA 1j)'!AC11)</f>
        <v>0</v>
      </c>
      <c r="Q11" s="1">
        <f>IF('3j (proA 2j)'!Z11="",0,'3j (proA 2j)'!Z11)</f>
        <v>56.16</v>
      </c>
      <c r="R11" s="68">
        <f>IF('3j (proA 2j)'!AA11="",0,'3j (proA 2j)'!AA11)</f>
        <v>2</v>
      </c>
      <c r="S11" s="68">
        <f>IF('3j (proA 2j)'!AB11="",0,'3j (proA 2j)'!AB11)</f>
        <v>0</v>
      </c>
      <c r="T11" s="68">
        <f>IF('3j (proA 2j)'!AC11="",0,'3j (proA 2j)'!AC11)</f>
        <v>0</v>
      </c>
      <c r="U11" s="1">
        <f t="shared" si="6"/>
        <v>114.32005815999999</v>
      </c>
      <c r="V11" s="65">
        <f t="shared" si="7"/>
        <v>15</v>
      </c>
      <c r="W11" s="3"/>
      <c r="X11" s="3"/>
      <c r="Y11" s="3"/>
      <c r="Z11" s="52" t="str">
        <f t="shared" si="8"/>
        <v>B</v>
      </c>
      <c r="AA11" s="4">
        <f t="shared" si="0"/>
        <v>56.06</v>
      </c>
      <c r="AB11" s="4">
        <f t="shared" si="0"/>
        <v>2</v>
      </c>
      <c r="AC11" s="4">
        <f t="shared" si="0"/>
        <v>0</v>
      </c>
      <c r="AD11" s="4">
        <f t="shared" si="0"/>
        <v>0</v>
      </c>
      <c r="AE11" s="5">
        <f t="shared" si="0"/>
        <v>56.26</v>
      </c>
      <c r="AF11" s="15">
        <f t="shared" si="0"/>
        <v>0</v>
      </c>
      <c r="AG11" s="15">
        <f t="shared" si="0"/>
        <v>0</v>
      </c>
      <c r="AH11" s="15">
        <f t="shared" si="0"/>
        <v>0</v>
      </c>
      <c r="AI11" s="6">
        <f t="shared" si="0"/>
        <v>56.16</v>
      </c>
      <c r="AJ11" s="15">
        <f t="shared" si="0"/>
        <v>2</v>
      </c>
      <c r="AK11" s="15">
        <f t="shared" si="0"/>
        <v>0</v>
      </c>
      <c r="AL11" s="15">
        <f t="shared" si="0"/>
        <v>0</v>
      </c>
      <c r="AM11" s="7">
        <f t="shared" si="1"/>
        <v>58.06</v>
      </c>
      <c r="AN11" s="7">
        <f t="shared" si="2"/>
        <v>56.26</v>
      </c>
      <c r="AO11" s="7">
        <f t="shared" si="3"/>
        <v>58.16</v>
      </c>
      <c r="AP11" s="8">
        <f t="shared" si="9"/>
        <v>56.26</v>
      </c>
      <c r="AQ11" s="53">
        <f t="shared" si="10"/>
        <v>58.16</v>
      </c>
      <c r="AR11" s="54">
        <f t="shared" si="11"/>
        <v>56.26</v>
      </c>
      <c r="AS11" s="54">
        <f t="shared" si="12"/>
        <v>5.8159999999999999E-5</v>
      </c>
      <c r="AT11" s="55">
        <f t="shared" si="13"/>
        <v>5.8060000000000003E-5</v>
      </c>
      <c r="AU11" s="55">
        <f t="shared" si="14"/>
        <v>5.8159999999999999E-5</v>
      </c>
      <c r="AV11" s="55">
        <f t="shared" si="15"/>
        <v>5.8159999999999996E-11</v>
      </c>
      <c r="AW11" s="55">
        <f t="shared" si="16"/>
        <v>5.6259999999999994E-9</v>
      </c>
      <c r="AX11" s="53">
        <f t="shared" si="17"/>
        <v>3.9999999999999998E-6</v>
      </c>
      <c r="AY11" s="56">
        <f t="shared" si="18"/>
        <v>56.26005816</v>
      </c>
      <c r="AZ11" s="56">
        <f t="shared" si="19"/>
        <v>56.260058060058157</v>
      </c>
      <c r="BA11" s="56">
        <f t="shared" si="20"/>
        <v>114.32005815999999</v>
      </c>
      <c r="BB11" s="56">
        <f t="shared" si="21"/>
        <v>172.48000400562597</v>
      </c>
      <c r="BC11" s="57">
        <f t="shared" si="22"/>
        <v>114.32005815999999</v>
      </c>
      <c r="BD11" s="12">
        <f t="shared" si="4"/>
        <v>15</v>
      </c>
      <c r="BE11">
        <f t="shared" si="23"/>
        <v>58.060100000000006</v>
      </c>
      <c r="BF11">
        <f t="shared" si="24"/>
        <v>56.260199999999998</v>
      </c>
      <c r="BG11">
        <f t="shared" si="25"/>
        <v>58.160299999999999</v>
      </c>
      <c r="BH11" s="3">
        <f t="shared" si="26"/>
        <v>2</v>
      </c>
      <c r="BI11" s="3">
        <f t="shared" si="5"/>
        <v>3</v>
      </c>
      <c r="BJ11" s="3">
        <f t="shared" si="5"/>
        <v>1</v>
      </c>
      <c r="BK11">
        <f t="shared" si="27"/>
        <v>2</v>
      </c>
      <c r="BL11">
        <f t="shared" si="28"/>
        <v>3</v>
      </c>
      <c r="BM11">
        <f t="shared" si="29"/>
        <v>1</v>
      </c>
    </row>
    <row r="12" spans="1:65" ht="16.5" customHeight="1">
      <c r="A12" s="14">
        <f>IF(Seznam!U12="","",Seznam!U12)</f>
        <v>535</v>
      </c>
      <c r="B12" s="14" t="str">
        <f>IF(Seznam!V12="","",Seznam!V12)</f>
        <v>DVOŘÁČEK Jíří</v>
      </c>
      <c r="C12" s="38" t="str">
        <f>IF(Seznam!W12="","",Seznam!W12)</f>
        <v>Minikáry Libeř klub v AČR</v>
      </c>
      <c r="D12" s="39" t="str">
        <f>IF(Seznam!X12="","",Seznam!X12)</f>
        <v>StČ</v>
      </c>
      <c r="E12" s="13">
        <f>IF(Tr!Z12="","",Tr!Z12)</f>
        <v>56.26</v>
      </c>
      <c r="F12" s="67" t="str">
        <f>IF(Tr!AA12="","",Tr!AA12)</f>
        <v/>
      </c>
      <c r="G12" s="67" t="str">
        <f>IF(Tr!AB12="","",Tr!AB12)</f>
        <v/>
      </c>
      <c r="H12" s="67" t="str">
        <f>IF(Tr!AC12="","",Tr!AC12)</f>
        <v/>
      </c>
      <c r="I12" s="1">
        <f>IF('1j'!Z12="",0,'1j'!Z12)</f>
        <v>55.65</v>
      </c>
      <c r="J12" s="68">
        <f>IF('1j'!AA12="",0,'1j'!AA12)</f>
        <v>0</v>
      </c>
      <c r="K12" s="68">
        <f>IF('1j'!AB12="",0,'1j'!AB12)</f>
        <v>0</v>
      </c>
      <c r="L12" s="68">
        <f>IF('1j'!AC12="",0,'1j'!AC12)</f>
        <v>0</v>
      </c>
      <c r="M12" s="1">
        <f>IF('2j (proA 1j)'!Z12="",0,'2j (proA 1j)'!Z12)</f>
        <v>55.67</v>
      </c>
      <c r="N12" s="68">
        <f>IF('2j (proA 1j)'!AA12="",0,'2j (proA 1j)'!AA12)</f>
        <v>0</v>
      </c>
      <c r="O12" s="68">
        <f>IF('2j (proA 1j)'!AB12="",0,'2j (proA 1j)'!AB12)</f>
        <v>0</v>
      </c>
      <c r="P12" s="68">
        <f>IF('2j (proA 1j)'!AC12="",0,'2j (proA 1j)'!AC12)</f>
        <v>2</v>
      </c>
      <c r="Q12" s="1">
        <f>IF('3j (proA 2j)'!Z12="",0,'3j (proA 2j)'!Z12)</f>
        <v>55.73</v>
      </c>
      <c r="R12" s="68">
        <f>IF('3j (proA 2j)'!AA12="",0,'3j (proA 2j)'!AA12)</f>
        <v>0</v>
      </c>
      <c r="S12" s="68">
        <f>IF('3j (proA 2j)'!AB12="",0,'3j (proA 2j)'!AB12)</f>
        <v>0</v>
      </c>
      <c r="T12" s="68">
        <f>IF('3j (proA 2j)'!AC12="",0,'3j (proA 2j)'!AC12)</f>
        <v>0</v>
      </c>
      <c r="U12" s="1">
        <f t="shared" si="6"/>
        <v>111.38005766999999</v>
      </c>
      <c r="V12" s="65">
        <f t="shared" si="7"/>
        <v>8</v>
      </c>
      <c r="W12" s="3"/>
      <c r="X12" s="3"/>
      <c r="Y12" s="3"/>
      <c r="Z12" s="52" t="str">
        <f t="shared" si="8"/>
        <v>B</v>
      </c>
      <c r="AA12" s="4">
        <f t="shared" si="0"/>
        <v>55.65</v>
      </c>
      <c r="AB12" s="4">
        <f t="shared" si="0"/>
        <v>0</v>
      </c>
      <c r="AC12" s="4">
        <f t="shared" si="0"/>
        <v>0</v>
      </c>
      <c r="AD12" s="4">
        <f t="shared" si="0"/>
        <v>0</v>
      </c>
      <c r="AE12" s="5">
        <f t="shared" si="0"/>
        <v>55.67</v>
      </c>
      <c r="AF12" s="15">
        <f t="shared" si="0"/>
        <v>0</v>
      </c>
      <c r="AG12" s="15">
        <f t="shared" si="0"/>
        <v>0</v>
      </c>
      <c r="AH12" s="15">
        <f t="shared" si="0"/>
        <v>2</v>
      </c>
      <c r="AI12" s="6">
        <f t="shared" si="0"/>
        <v>55.73</v>
      </c>
      <c r="AJ12" s="15">
        <f t="shared" si="0"/>
        <v>0</v>
      </c>
      <c r="AK12" s="15">
        <f t="shared" si="0"/>
        <v>0</v>
      </c>
      <c r="AL12" s="15">
        <f t="shared" si="0"/>
        <v>0</v>
      </c>
      <c r="AM12" s="7">
        <f t="shared" si="1"/>
        <v>55.65</v>
      </c>
      <c r="AN12" s="7">
        <f t="shared" si="2"/>
        <v>57.67</v>
      </c>
      <c r="AO12" s="7">
        <f t="shared" si="3"/>
        <v>55.73</v>
      </c>
      <c r="AP12" s="8">
        <f t="shared" si="9"/>
        <v>55.65</v>
      </c>
      <c r="AQ12" s="53">
        <f t="shared" si="10"/>
        <v>57.67</v>
      </c>
      <c r="AR12" s="54">
        <f t="shared" si="11"/>
        <v>55.73</v>
      </c>
      <c r="AS12" s="54">
        <f t="shared" si="12"/>
        <v>5.7670000000000002E-5</v>
      </c>
      <c r="AT12" s="55">
        <f t="shared" si="13"/>
        <v>5.572999999999999E-5</v>
      </c>
      <c r="AU12" s="55">
        <f t="shared" si="14"/>
        <v>5.7670000000000002E-5</v>
      </c>
      <c r="AV12" s="55">
        <f t="shared" si="15"/>
        <v>5.767E-11</v>
      </c>
      <c r="AW12" s="55">
        <f t="shared" si="16"/>
        <v>5.5649999999999997E-9</v>
      </c>
      <c r="AX12" s="53">
        <f t="shared" si="17"/>
        <v>1.9999999999999999E-6</v>
      </c>
      <c r="AY12" s="56">
        <f t="shared" si="18"/>
        <v>55.730057669999994</v>
      </c>
      <c r="AZ12" s="56">
        <f t="shared" si="19"/>
        <v>55.650055730057666</v>
      </c>
      <c r="BA12" s="56">
        <f t="shared" si="20"/>
        <v>111.38005766999999</v>
      </c>
      <c r="BB12" s="56">
        <f t="shared" si="21"/>
        <v>169.05000200556498</v>
      </c>
      <c r="BC12" s="57">
        <f t="shared" si="22"/>
        <v>111.38005766999999</v>
      </c>
      <c r="BD12" s="12">
        <f t="shared" si="4"/>
        <v>8</v>
      </c>
      <c r="BE12">
        <f t="shared" si="23"/>
        <v>55.650100000000002</v>
      </c>
      <c r="BF12">
        <f t="shared" si="24"/>
        <v>57.670200000000001</v>
      </c>
      <c r="BG12">
        <f t="shared" si="25"/>
        <v>55.7303</v>
      </c>
      <c r="BH12" s="3">
        <f t="shared" si="26"/>
        <v>3</v>
      </c>
      <c r="BI12" s="3">
        <f t="shared" si="5"/>
        <v>1</v>
      </c>
      <c r="BJ12" s="3">
        <f t="shared" si="5"/>
        <v>2</v>
      </c>
      <c r="BK12">
        <f t="shared" si="27"/>
        <v>3</v>
      </c>
      <c r="BL12">
        <f t="shared" si="28"/>
        <v>1</v>
      </c>
      <c r="BM12">
        <f t="shared" si="29"/>
        <v>2</v>
      </c>
    </row>
    <row r="13" spans="1:65" ht="16.5" customHeight="1">
      <c r="A13" s="14">
        <f>IF(Seznam!U13="","",Seznam!U13)</f>
        <v>533</v>
      </c>
      <c r="B13" s="14" t="str">
        <f>IF(Seznam!V13="","",Seznam!V13)</f>
        <v>PAŘÍZEK Martin</v>
      </c>
      <c r="C13" s="38" t="str">
        <f>IF(Seznam!W13="","",Seznam!W13)</f>
        <v>KM Litoměřice v AČR</v>
      </c>
      <c r="D13" s="39" t="str">
        <f>IF(Seznam!X13="","",Seznam!X13)</f>
        <v>SČ</v>
      </c>
      <c r="E13" s="13">
        <f>IF(Tr!Z13="","",Tr!Z13)</f>
        <v>57.86</v>
      </c>
      <c r="F13" s="67" t="str">
        <f>IF(Tr!AA13="","",Tr!AA13)</f>
        <v/>
      </c>
      <c r="G13" s="67" t="str">
        <f>IF(Tr!AB13="","",Tr!AB13)</f>
        <v/>
      </c>
      <c r="H13" s="67" t="str">
        <f>IF(Tr!AC13="","",Tr!AC13)</f>
        <v/>
      </c>
      <c r="I13" s="1">
        <f>IF('1j'!Z13="",0,'1j'!Z13)</f>
        <v>56.99</v>
      </c>
      <c r="J13" s="68">
        <f>IF('1j'!AA13="",0,'1j'!AA13)</f>
        <v>0</v>
      </c>
      <c r="K13" s="68">
        <f>IF('1j'!AB13="",0,'1j'!AB13)</f>
        <v>0</v>
      </c>
      <c r="L13" s="68">
        <f>IF('1j'!AC13="",0,'1j'!AC13)</f>
        <v>0</v>
      </c>
      <c r="M13" s="1">
        <f>IF('2j (proA 1j)'!Z13="",0,'2j (proA 1j)'!Z13)</f>
        <v>88.42</v>
      </c>
      <c r="N13" s="68">
        <f>IF('2j (proA 1j)'!AA13="",0,'2j (proA 1j)'!AA13)</f>
        <v>0</v>
      </c>
      <c r="O13" s="68">
        <f>IF('2j (proA 1j)'!AB13="",0,'2j (proA 1j)'!AB13)</f>
        <v>0</v>
      </c>
      <c r="P13" s="68">
        <f>IF('2j (proA 1j)'!AC13="",0,'2j (proA 1j)'!AC13)</f>
        <v>0</v>
      </c>
      <c r="Q13" s="1">
        <f>IF('3j (proA 2j)'!Z13="",0,'3j (proA 2j)'!Z13)</f>
        <v>56.56</v>
      </c>
      <c r="R13" s="68">
        <f>IF('3j (proA 2j)'!AA13="",0,'3j (proA 2j)'!AA13)</f>
        <v>0</v>
      </c>
      <c r="S13" s="68">
        <f>IF('3j (proA 2j)'!AB13="",0,'3j (proA 2j)'!AB13)</f>
        <v>0</v>
      </c>
      <c r="T13" s="68">
        <f>IF('3j (proA 2j)'!AC13="",0,'3j (proA 2j)'!AC13)</f>
        <v>2</v>
      </c>
      <c r="U13" s="1">
        <f t="shared" si="6"/>
        <v>115.55008841999999</v>
      </c>
      <c r="V13" s="65">
        <f t="shared" si="7"/>
        <v>17</v>
      </c>
      <c r="W13" s="3"/>
      <c r="X13" s="3"/>
      <c r="Y13" s="3"/>
      <c r="Z13" s="52" t="str">
        <f t="shared" si="8"/>
        <v>B</v>
      </c>
      <c r="AA13" s="4">
        <f t="shared" si="0"/>
        <v>56.99</v>
      </c>
      <c r="AB13" s="4">
        <f t="shared" si="0"/>
        <v>0</v>
      </c>
      <c r="AC13" s="4">
        <f t="shared" si="0"/>
        <v>0</v>
      </c>
      <c r="AD13" s="4">
        <f t="shared" si="0"/>
        <v>0</v>
      </c>
      <c r="AE13" s="5">
        <f t="shared" si="0"/>
        <v>88.42</v>
      </c>
      <c r="AF13" s="15">
        <f t="shared" si="0"/>
        <v>0</v>
      </c>
      <c r="AG13" s="15">
        <f t="shared" si="0"/>
        <v>0</v>
      </c>
      <c r="AH13" s="15">
        <f t="shared" si="0"/>
        <v>0</v>
      </c>
      <c r="AI13" s="6">
        <f t="shared" si="0"/>
        <v>56.56</v>
      </c>
      <c r="AJ13" s="15">
        <f t="shared" si="0"/>
        <v>0</v>
      </c>
      <c r="AK13" s="15">
        <f t="shared" si="0"/>
        <v>0</v>
      </c>
      <c r="AL13" s="15">
        <f t="shared" si="0"/>
        <v>2</v>
      </c>
      <c r="AM13" s="7">
        <f t="shared" si="1"/>
        <v>56.99</v>
      </c>
      <c r="AN13" s="7">
        <f t="shared" si="2"/>
        <v>88.42</v>
      </c>
      <c r="AO13" s="7">
        <f t="shared" si="3"/>
        <v>58.56</v>
      </c>
      <c r="AP13" s="8">
        <f t="shared" si="9"/>
        <v>56.99</v>
      </c>
      <c r="AQ13" s="53">
        <f t="shared" si="10"/>
        <v>88.42</v>
      </c>
      <c r="AR13" s="54">
        <f t="shared" si="11"/>
        <v>58.56</v>
      </c>
      <c r="AS13" s="54">
        <f t="shared" si="12"/>
        <v>8.8419999999999997E-5</v>
      </c>
      <c r="AT13" s="55">
        <f t="shared" si="13"/>
        <v>5.8560000000000002E-5</v>
      </c>
      <c r="AU13" s="55">
        <f t="shared" si="14"/>
        <v>8.8419999999999997E-5</v>
      </c>
      <c r="AV13" s="55">
        <f t="shared" si="15"/>
        <v>8.8420000000000003E-11</v>
      </c>
      <c r="AW13" s="55">
        <f t="shared" si="16"/>
        <v>5.6990000000000003E-9</v>
      </c>
      <c r="AX13" s="53">
        <f t="shared" si="17"/>
        <v>1.9999999999999999E-6</v>
      </c>
      <c r="AY13" s="56">
        <f t="shared" si="18"/>
        <v>58.56008842</v>
      </c>
      <c r="AZ13" s="56">
        <f t="shared" si="19"/>
        <v>56.990058560088421</v>
      </c>
      <c r="BA13" s="56">
        <f t="shared" si="20"/>
        <v>115.55008841999999</v>
      </c>
      <c r="BB13" s="56">
        <f t="shared" si="21"/>
        <v>203.970002005699</v>
      </c>
      <c r="BC13" s="57">
        <f t="shared" si="22"/>
        <v>115.55008841999999</v>
      </c>
      <c r="BD13" s="12">
        <f t="shared" si="4"/>
        <v>17</v>
      </c>
      <c r="BE13">
        <f t="shared" si="23"/>
        <v>56.990100000000005</v>
      </c>
      <c r="BF13">
        <f t="shared" si="24"/>
        <v>88.420200000000008</v>
      </c>
      <c r="BG13">
        <f t="shared" si="25"/>
        <v>58.560300000000005</v>
      </c>
      <c r="BH13" s="3">
        <f t="shared" si="26"/>
        <v>3</v>
      </c>
      <c r="BI13" s="3">
        <f t="shared" si="5"/>
        <v>1</v>
      </c>
      <c r="BJ13" s="3">
        <f t="shared" si="5"/>
        <v>2</v>
      </c>
      <c r="BK13">
        <f t="shared" si="27"/>
        <v>3</v>
      </c>
      <c r="BL13">
        <f t="shared" si="28"/>
        <v>1</v>
      </c>
      <c r="BM13">
        <f t="shared" si="29"/>
        <v>2</v>
      </c>
    </row>
    <row r="14" spans="1:65" ht="16.5" customHeight="1">
      <c r="A14" s="14">
        <f>IF(Seznam!U14="","",Seznam!U14)</f>
        <v>531</v>
      </c>
      <c r="B14" s="14" t="str">
        <f>IF(Seznam!V14="","",Seznam!V14)</f>
        <v>POSPÍCHAL Luděk</v>
      </c>
      <c r="C14" s="38" t="str">
        <f>IF(Seznam!W14="","",Seznam!W14)</f>
        <v>KM Litoměřice v AČR</v>
      </c>
      <c r="D14" s="39" t="str">
        <f>IF(Seznam!X14="","",Seznam!X14)</f>
        <v>SČ</v>
      </c>
      <c r="E14" s="13">
        <f>IF(Tr!Z14="","",Tr!Z14)</f>
        <v>55.62</v>
      </c>
      <c r="F14" s="67" t="str">
        <f>IF(Tr!AA14="","",Tr!AA14)</f>
        <v/>
      </c>
      <c r="G14" s="67" t="str">
        <f>IF(Tr!AB14="","",Tr!AB14)</f>
        <v/>
      </c>
      <c r="H14" s="67" t="str">
        <f>IF(Tr!AC14="","",Tr!AC14)</f>
        <v/>
      </c>
      <c r="I14" s="1">
        <f>IF('1j'!Z14="",0,'1j'!Z14)</f>
        <v>55.97</v>
      </c>
      <c r="J14" s="68">
        <f>IF('1j'!AA14="",0,'1j'!AA14)</f>
        <v>0</v>
      </c>
      <c r="K14" s="68">
        <f>IF('1j'!AB14="",0,'1j'!AB14)</f>
        <v>0</v>
      </c>
      <c r="L14" s="68">
        <f>IF('1j'!AC14="",0,'1j'!AC14)</f>
        <v>0</v>
      </c>
      <c r="M14" s="1">
        <f>IF('2j (proA 1j)'!Z14="",0,'2j (proA 1j)'!Z14)</f>
        <v>55.61</v>
      </c>
      <c r="N14" s="68">
        <f>IF('2j (proA 1j)'!AA14="",0,'2j (proA 1j)'!AA14)</f>
        <v>2</v>
      </c>
      <c r="O14" s="68">
        <f>IF('2j (proA 1j)'!AB14="",0,'2j (proA 1j)'!AB14)</f>
        <v>0</v>
      </c>
      <c r="P14" s="68">
        <f>IF('2j (proA 1j)'!AC14="",0,'2j (proA 1j)'!AC14)</f>
        <v>2</v>
      </c>
      <c r="Q14" s="1">
        <f>IF('3j (proA 2j)'!Z14="",0,'3j (proA 2j)'!Z14)</f>
        <v>55.61</v>
      </c>
      <c r="R14" s="68">
        <f>IF('3j (proA 2j)'!AA14="",0,'3j (proA 2j)'!AA14)</f>
        <v>0</v>
      </c>
      <c r="S14" s="68">
        <f>IF('3j (proA 2j)'!AB14="",0,'3j (proA 2j)'!AB14)</f>
        <v>0</v>
      </c>
      <c r="T14" s="68">
        <f>IF('3j (proA 2j)'!AC14="",0,'3j (proA 2j)'!AC14)</f>
        <v>0</v>
      </c>
      <c r="U14" s="1">
        <f t="shared" si="6"/>
        <v>111.58005960999999</v>
      </c>
      <c r="V14" s="65">
        <f t="shared" si="7"/>
        <v>9</v>
      </c>
      <c r="W14" s="3"/>
      <c r="X14" s="3"/>
      <c r="Y14" s="3"/>
      <c r="Z14" s="52" t="str">
        <f t="shared" si="8"/>
        <v>B</v>
      </c>
      <c r="AA14" s="4">
        <f t="shared" si="0"/>
        <v>55.97</v>
      </c>
      <c r="AB14" s="4">
        <f t="shared" si="0"/>
        <v>0</v>
      </c>
      <c r="AC14" s="4">
        <f t="shared" si="0"/>
        <v>0</v>
      </c>
      <c r="AD14" s="4">
        <f t="shared" si="0"/>
        <v>0</v>
      </c>
      <c r="AE14" s="5">
        <f t="shared" si="0"/>
        <v>55.61</v>
      </c>
      <c r="AF14" s="15">
        <f t="shared" si="0"/>
        <v>2</v>
      </c>
      <c r="AG14" s="15">
        <f t="shared" si="0"/>
        <v>0</v>
      </c>
      <c r="AH14" s="15">
        <f t="shared" si="0"/>
        <v>2</v>
      </c>
      <c r="AI14" s="6">
        <f t="shared" si="0"/>
        <v>55.61</v>
      </c>
      <c r="AJ14" s="15">
        <f t="shared" si="0"/>
        <v>0</v>
      </c>
      <c r="AK14" s="15">
        <f t="shared" si="0"/>
        <v>0</v>
      </c>
      <c r="AL14" s="15">
        <f t="shared" si="0"/>
        <v>0</v>
      </c>
      <c r="AM14" s="7">
        <f t="shared" si="1"/>
        <v>55.97</v>
      </c>
      <c r="AN14" s="7">
        <f t="shared" si="2"/>
        <v>59.61</v>
      </c>
      <c r="AO14" s="7">
        <f t="shared" si="3"/>
        <v>55.61</v>
      </c>
      <c r="AP14" s="8">
        <f t="shared" si="9"/>
        <v>55.61</v>
      </c>
      <c r="AQ14" s="53">
        <f t="shared" si="10"/>
        <v>59.61</v>
      </c>
      <c r="AR14" s="54">
        <f t="shared" si="11"/>
        <v>55.61</v>
      </c>
      <c r="AS14" s="54">
        <f t="shared" si="12"/>
        <v>5.961E-5</v>
      </c>
      <c r="AT14" s="55">
        <f t="shared" si="13"/>
        <v>5.5970000000000001E-5</v>
      </c>
      <c r="AU14" s="55">
        <f t="shared" si="14"/>
        <v>5.961E-5</v>
      </c>
      <c r="AV14" s="55">
        <f t="shared" si="15"/>
        <v>5.9610000000000001E-11</v>
      </c>
      <c r="AW14" s="55">
        <f t="shared" si="16"/>
        <v>5.5610000000000001E-9</v>
      </c>
      <c r="AX14" s="53">
        <f t="shared" si="17"/>
        <v>3.9999999999999998E-6</v>
      </c>
      <c r="AY14" s="56">
        <f t="shared" si="18"/>
        <v>55.61005961</v>
      </c>
      <c r="AZ14" s="56">
        <f t="shared" si="19"/>
        <v>55.610055970059605</v>
      </c>
      <c r="BA14" s="56">
        <f t="shared" si="20"/>
        <v>111.58005960999999</v>
      </c>
      <c r="BB14" s="56">
        <f t="shared" si="21"/>
        <v>171.19000400556098</v>
      </c>
      <c r="BC14" s="57">
        <f t="shared" si="22"/>
        <v>111.58005960999999</v>
      </c>
      <c r="BD14" s="12">
        <f t="shared" si="4"/>
        <v>9</v>
      </c>
      <c r="BE14">
        <f t="shared" si="23"/>
        <v>55.970100000000002</v>
      </c>
      <c r="BF14">
        <f t="shared" si="24"/>
        <v>59.610199999999999</v>
      </c>
      <c r="BG14">
        <f t="shared" si="25"/>
        <v>55.610300000000002</v>
      </c>
      <c r="BH14" s="3">
        <f t="shared" si="26"/>
        <v>2</v>
      </c>
      <c r="BI14" s="3">
        <f t="shared" si="5"/>
        <v>1</v>
      </c>
      <c r="BJ14" s="3">
        <f t="shared" si="5"/>
        <v>3</v>
      </c>
      <c r="BK14">
        <f t="shared" si="27"/>
        <v>2</v>
      </c>
      <c r="BL14">
        <f t="shared" si="28"/>
        <v>1</v>
      </c>
      <c r="BM14">
        <f t="shared" si="29"/>
        <v>3</v>
      </c>
    </row>
    <row r="15" spans="1:65" ht="16.5" customHeight="1">
      <c r="A15" s="14">
        <f>IF(Seznam!U15="","",Seznam!U15)</f>
        <v>529</v>
      </c>
      <c r="B15" s="14" t="str">
        <f>IF(Seznam!V15="","",Seznam!V15)</f>
        <v>ČERNÝ Tomáš</v>
      </c>
      <c r="C15" s="38" t="str">
        <f>IF(Seznam!W15="","",Seznam!W15)</f>
        <v>TORA Minikár Team Doksy</v>
      </c>
      <c r="D15" s="39" t="str">
        <f>IF(Seznam!X15="","",Seznam!X15)</f>
        <v>SČ</v>
      </c>
      <c r="E15" s="13">
        <f>IF(Tr!Z15="","",Tr!Z15)</f>
        <v>55.91</v>
      </c>
      <c r="F15" s="67">
        <f>IF(Tr!AA15="","",Tr!AA15)</f>
        <v>2</v>
      </c>
      <c r="G15" s="67" t="str">
        <f>IF(Tr!AB15="","",Tr!AB15)</f>
        <v/>
      </c>
      <c r="H15" s="67" t="str">
        <f>IF(Tr!AC15="","",Tr!AC15)</f>
        <v/>
      </c>
      <c r="I15" s="1">
        <f>IF('1j'!Z15="",0,'1j'!Z15)</f>
        <v>55.89</v>
      </c>
      <c r="J15" s="68">
        <f>IF('1j'!AA15="",0,'1j'!AA15)</f>
        <v>2</v>
      </c>
      <c r="K15" s="68">
        <f>IF('1j'!AB15="",0,'1j'!AB15)</f>
        <v>0</v>
      </c>
      <c r="L15" s="68">
        <f>IF('1j'!AC15="",0,'1j'!AC15)</f>
        <v>0</v>
      </c>
      <c r="M15" s="1">
        <f>IF('2j (proA 1j)'!Z15="",0,'2j (proA 1j)'!Z15)</f>
        <v>55.92</v>
      </c>
      <c r="N15" s="68">
        <f>IF('2j (proA 1j)'!AA15="",0,'2j (proA 1j)'!AA15)</f>
        <v>0</v>
      </c>
      <c r="O15" s="68">
        <f>IF('2j (proA 1j)'!AB15="",0,'2j (proA 1j)'!AB15)</f>
        <v>0</v>
      </c>
      <c r="P15" s="68">
        <f>IF('2j (proA 1j)'!AC15="",0,'2j (proA 1j)'!AC15)</f>
        <v>0</v>
      </c>
      <c r="Q15" s="1">
        <f>IF('3j (proA 2j)'!Z15="",0,'3j (proA 2j)'!Z15)</f>
        <v>55.16</v>
      </c>
      <c r="R15" s="68">
        <f>IF('3j (proA 2j)'!AA15="",0,'3j (proA 2j)'!AA15)</f>
        <v>2</v>
      </c>
      <c r="S15" s="68">
        <f>IF('3j (proA 2j)'!AB15="",0,'3j (proA 2j)'!AB15)</f>
        <v>0</v>
      </c>
      <c r="T15" s="68">
        <f>IF('3j (proA 2j)'!AC15="",0,'3j (proA 2j)'!AC15)</f>
        <v>0</v>
      </c>
      <c r="U15" s="1">
        <f t="shared" si="6"/>
        <v>113.08005788999999</v>
      </c>
      <c r="V15" s="65">
        <f t="shared" si="7"/>
        <v>11</v>
      </c>
      <c r="W15" s="3"/>
      <c r="X15" s="3"/>
      <c r="Y15" s="3"/>
      <c r="Z15" s="52" t="str">
        <f t="shared" si="8"/>
        <v>B</v>
      </c>
      <c r="AA15" s="4">
        <f t="shared" si="0"/>
        <v>55.89</v>
      </c>
      <c r="AB15" s="4">
        <f t="shared" si="0"/>
        <v>2</v>
      </c>
      <c r="AC15" s="4">
        <f t="shared" si="0"/>
        <v>0</v>
      </c>
      <c r="AD15" s="4">
        <f t="shared" si="0"/>
        <v>0</v>
      </c>
      <c r="AE15" s="5">
        <f t="shared" si="0"/>
        <v>55.92</v>
      </c>
      <c r="AF15" s="15">
        <f t="shared" si="0"/>
        <v>0</v>
      </c>
      <c r="AG15" s="15">
        <f t="shared" si="0"/>
        <v>0</v>
      </c>
      <c r="AH15" s="15">
        <f t="shared" si="0"/>
        <v>0</v>
      </c>
      <c r="AI15" s="6">
        <f t="shared" si="0"/>
        <v>55.16</v>
      </c>
      <c r="AJ15" s="15">
        <f t="shared" si="0"/>
        <v>2</v>
      </c>
      <c r="AK15" s="15">
        <f t="shared" si="0"/>
        <v>0</v>
      </c>
      <c r="AL15" s="15">
        <f t="shared" si="0"/>
        <v>0</v>
      </c>
      <c r="AM15" s="7">
        <f t="shared" si="1"/>
        <v>57.89</v>
      </c>
      <c r="AN15" s="7">
        <f t="shared" si="2"/>
        <v>55.92</v>
      </c>
      <c r="AO15" s="7">
        <f t="shared" si="3"/>
        <v>57.16</v>
      </c>
      <c r="AP15" s="8">
        <f t="shared" si="9"/>
        <v>55.92</v>
      </c>
      <c r="AQ15" s="53">
        <f t="shared" si="10"/>
        <v>57.89</v>
      </c>
      <c r="AR15" s="54">
        <f t="shared" si="11"/>
        <v>55.92</v>
      </c>
      <c r="AS15" s="54">
        <f t="shared" si="12"/>
        <v>5.7159999999999995E-5</v>
      </c>
      <c r="AT15" s="55">
        <f t="shared" si="13"/>
        <v>5.7159999999999995E-5</v>
      </c>
      <c r="AU15" s="55">
        <f t="shared" si="14"/>
        <v>5.7890000000000003E-5</v>
      </c>
      <c r="AV15" s="55">
        <f t="shared" si="15"/>
        <v>5.789E-11</v>
      </c>
      <c r="AW15" s="55">
        <f t="shared" si="16"/>
        <v>5.5920000000000005E-9</v>
      </c>
      <c r="AX15" s="53">
        <f t="shared" si="17"/>
        <v>3.9999999999999998E-6</v>
      </c>
      <c r="AY15" s="56">
        <f t="shared" si="18"/>
        <v>55.920057159999999</v>
      </c>
      <c r="AZ15" s="56">
        <f t="shared" si="19"/>
        <v>55.920057160057887</v>
      </c>
      <c r="BA15" s="56">
        <f t="shared" si="20"/>
        <v>113.08005788999999</v>
      </c>
      <c r="BB15" s="56">
        <f t="shared" si="21"/>
        <v>170.97000400559199</v>
      </c>
      <c r="BC15" s="57">
        <f t="shared" si="22"/>
        <v>113.08005788999999</v>
      </c>
      <c r="BD15" s="12">
        <f t="shared" si="4"/>
        <v>11</v>
      </c>
      <c r="BE15">
        <f t="shared" si="23"/>
        <v>57.890100000000004</v>
      </c>
      <c r="BF15">
        <f t="shared" si="24"/>
        <v>55.920200000000001</v>
      </c>
      <c r="BG15">
        <f t="shared" si="25"/>
        <v>57.160299999999999</v>
      </c>
      <c r="BH15" s="3">
        <f t="shared" si="26"/>
        <v>1</v>
      </c>
      <c r="BI15" s="3">
        <f t="shared" si="5"/>
        <v>3</v>
      </c>
      <c r="BJ15" s="3">
        <f t="shared" si="5"/>
        <v>2</v>
      </c>
      <c r="BK15">
        <f t="shared" si="27"/>
        <v>1</v>
      </c>
      <c r="BL15">
        <f t="shared" si="28"/>
        <v>3</v>
      </c>
      <c r="BM15">
        <f t="shared" si="29"/>
        <v>2</v>
      </c>
    </row>
    <row r="16" spans="1:65" ht="16.5" customHeight="1">
      <c r="A16" s="14">
        <f>IF(Seznam!U16="","",Seznam!U16)</f>
        <v>525</v>
      </c>
      <c r="B16" s="14" t="str">
        <f>IF(Seznam!V16="","",Seznam!V16)</f>
        <v>ZVÍŘECÍ Petr</v>
      </c>
      <c r="C16" s="38" t="str">
        <f>IF(Seznam!W16="","",Seznam!W16)</f>
        <v>Minikáry Libeř klub v AČR</v>
      </c>
      <c r="D16" s="39" t="str">
        <f>IF(Seznam!X16="","",Seznam!X16)</f>
        <v>StČ</v>
      </c>
      <c r="E16" s="13">
        <f>IF(Tr!Z16="","",Tr!Z16)</f>
        <v>55.77</v>
      </c>
      <c r="F16" s="67">
        <f>IF(Tr!AA16="","",Tr!AA16)</f>
        <v>2</v>
      </c>
      <c r="G16" s="67">
        <f>IF(Tr!AB16="","",Tr!AB16)</f>
        <v>100</v>
      </c>
      <c r="H16" s="67" t="str">
        <f>IF(Tr!AC16="","",Tr!AC16)</f>
        <v/>
      </c>
      <c r="I16" s="1">
        <f>IF('1j'!Z16="",0,'1j'!Z16)</f>
        <v>55.94</v>
      </c>
      <c r="J16" s="68">
        <f>IF('1j'!AA16="",0,'1j'!AA16)</f>
        <v>0</v>
      </c>
      <c r="K16" s="68">
        <f>IF('1j'!AB16="",0,'1j'!AB16)</f>
        <v>0</v>
      </c>
      <c r="L16" s="68">
        <f>IF('1j'!AC16="",0,'1j'!AC16)</f>
        <v>0</v>
      </c>
      <c r="M16" s="1">
        <f>IF('2j (proA 1j)'!Z16="",0,'2j (proA 1j)'!Z16)</f>
        <v>55.18</v>
      </c>
      <c r="N16" s="68">
        <f>IF('2j (proA 1j)'!AA16="",0,'2j (proA 1j)'!AA16)</f>
        <v>0</v>
      </c>
      <c r="O16" s="68">
        <f>IF('2j (proA 1j)'!AB16="",0,'2j (proA 1j)'!AB16)</f>
        <v>0</v>
      </c>
      <c r="P16" s="68">
        <f>IF('2j (proA 1j)'!AC16="",0,'2j (proA 1j)'!AC16)</f>
        <v>0</v>
      </c>
      <c r="Q16" s="1">
        <f>IF('3j (proA 2j)'!Z16="",0,'3j (proA 2j)'!Z16)</f>
        <v>55.81</v>
      </c>
      <c r="R16" s="68">
        <f>IF('3j (proA 2j)'!AA16="",0,'3j (proA 2j)'!AA16)</f>
        <v>0</v>
      </c>
      <c r="S16" s="68">
        <f>IF('3j (proA 2j)'!AB16="",0,'3j (proA 2j)'!AB16)</f>
        <v>0</v>
      </c>
      <c r="T16" s="68">
        <f>IF('3j (proA 2j)'!AC16="",0,'3j (proA 2j)'!AC16)</f>
        <v>2</v>
      </c>
      <c r="U16" s="1">
        <f t="shared" si="6"/>
        <v>111.12005781000001</v>
      </c>
      <c r="V16" s="65">
        <f t="shared" si="7"/>
        <v>7</v>
      </c>
      <c r="W16" s="3"/>
      <c r="X16" s="3"/>
      <c r="Y16" s="3"/>
      <c r="Z16" s="52" t="str">
        <f t="shared" si="8"/>
        <v>B</v>
      </c>
      <c r="AA16" s="4">
        <f t="shared" si="0"/>
        <v>55.94</v>
      </c>
      <c r="AB16" s="4">
        <f t="shared" si="0"/>
        <v>0</v>
      </c>
      <c r="AC16" s="4">
        <f t="shared" si="0"/>
        <v>0</v>
      </c>
      <c r="AD16" s="4">
        <f t="shared" si="0"/>
        <v>0</v>
      </c>
      <c r="AE16" s="5">
        <f t="shared" si="0"/>
        <v>55.18</v>
      </c>
      <c r="AF16" s="15">
        <f t="shared" si="0"/>
        <v>0</v>
      </c>
      <c r="AG16" s="15">
        <f t="shared" si="0"/>
        <v>0</v>
      </c>
      <c r="AH16" s="15">
        <f t="shared" si="0"/>
        <v>0</v>
      </c>
      <c r="AI16" s="6">
        <f t="shared" si="0"/>
        <v>55.81</v>
      </c>
      <c r="AJ16" s="15">
        <f t="shared" si="0"/>
        <v>0</v>
      </c>
      <c r="AK16" s="15">
        <f t="shared" si="0"/>
        <v>0</v>
      </c>
      <c r="AL16" s="15">
        <f t="shared" si="0"/>
        <v>2</v>
      </c>
      <c r="AM16" s="7">
        <f t="shared" si="1"/>
        <v>55.94</v>
      </c>
      <c r="AN16" s="7">
        <f t="shared" si="2"/>
        <v>55.18</v>
      </c>
      <c r="AO16" s="7">
        <f t="shared" si="3"/>
        <v>57.81</v>
      </c>
      <c r="AP16" s="8">
        <f t="shared" si="9"/>
        <v>55.18</v>
      </c>
      <c r="AQ16" s="53">
        <f t="shared" si="10"/>
        <v>57.81</v>
      </c>
      <c r="AR16" s="54">
        <f t="shared" si="11"/>
        <v>55.18</v>
      </c>
      <c r="AS16" s="54">
        <f t="shared" si="12"/>
        <v>5.7810000000000004E-5</v>
      </c>
      <c r="AT16" s="55">
        <f t="shared" si="13"/>
        <v>5.5939999999999996E-5</v>
      </c>
      <c r="AU16" s="55">
        <f t="shared" si="14"/>
        <v>5.7810000000000004E-5</v>
      </c>
      <c r="AV16" s="55">
        <f t="shared" si="15"/>
        <v>5.7810000000000005E-11</v>
      </c>
      <c r="AW16" s="55">
        <f t="shared" si="16"/>
        <v>5.5180000000000002E-9</v>
      </c>
      <c r="AX16" s="53">
        <f t="shared" si="17"/>
        <v>1.9999999999999999E-6</v>
      </c>
      <c r="AY16" s="56">
        <f t="shared" si="18"/>
        <v>55.180057810000001</v>
      </c>
      <c r="AZ16" s="56">
        <f t="shared" si="19"/>
        <v>55.180055940057812</v>
      </c>
      <c r="BA16" s="56">
        <f t="shared" si="20"/>
        <v>111.12005781000001</v>
      </c>
      <c r="BB16" s="56">
        <f t="shared" si="21"/>
        <v>168.93000200551799</v>
      </c>
      <c r="BC16" s="57">
        <f t="shared" si="22"/>
        <v>111.12005781000001</v>
      </c>
      <c r="BD16" s="12">
        <f t="shared" si="4"/>
        <v>7</v>
      </c>
      <c r="BE16">
        <f t="shared" si="23"/>
        <v>55.940100000000001</v>
      </c>
      <c r="BF16">
        <f t="shared" si="24"/>
        <v>55.180199999999999</v>
      </c>
      <c r="BG16">
        <f t="shared" si="25"/>
        <v>57.810300000000005</v>
      </c>
      <c r="BH16" s="3">
        <f t="shared" si="26"/>
        <v>2</v>
      </c>
      <c r="BI16" s="3">
        <f t="shared" si="5"/>
        <v>3</v>
      </c>
      <c r="BJ16" s="3">
        <f t="shared" si="5"/>
        <v>1</v>
      </c>
      <c r="BK16">
        <f t="shared" si="27"/>
        <v>2</v>
      </c>
      <c r="BL16">
        <f t="shared" si="28"/>
        <v>3</v>
      </c>
      <c r="BM16">
        <f t="shared" si="29"/>
        <v>1</v>
      </c>
    </row>
    <row r="17" spans="1:65" ht="16.5" customHeight="1">
      <c r="A17" s="14">
        <f>IF(Seznam!U17="","",Seznam!U17)</f>
        <v>523</v>
      </c>
      <c r="B17" s="14" t="str">
        <f>IF(Seznam!V17="","",Seznam!V17)</f>
        <v>ČERNÝ Radek</v>
      </c>
      <c r="C17" s="38" t="str">
        <f>IF(Seznam!W17="","",Seznam!W17)</f>
        <v>TORA Minikár Team Doksy</v>
      </c>
      <c r="D17" s="39" t="str">
        <f>IF(Seznam!X17="","",Seznam!X17)</f>
        <v>SČ</v>
      </c>
      <c r="E17" s="13">
        <f>IF(Tr!Z17="","",Tr!Z17)</f>
        <v>55.67</v>
      </c>
      <c r="F17" s="67" t="str">
        <f>IF(Tr!AA17="","",Tr!AA17)</f>
        <v/>
      </c>
      <c r="G17" s="67">
        <f>IF(Tr!AB17="","",Tr!AB17)</f>
        <v>2</v>
      </c>
      <c r="H17" s="67" t="str">
        <f>IF(Tr!AC17="","",Tr!AC17)</f>
        <v/>
      </c>
      <c r="I17" s="1">
        <f>IF('1j'!Z17="",0,'1j'!Z17)</f>
        <v>55.51</v>
      </c>
      <c r="J17" s="68">
        <f>IF('1j'!AA17="",0,'1j'!AA17)</f>
        <v>0</v>
      </c>
      <c r="K17" s="68">
        <f>IF('1j'!AB17="",0,'1j'!AB17)</f>
        <v>0</v>
      </c>
      <c r="L17" s="68">
        <f>IF('1j'!AC17="",0,'1j'!AC17)</f>
        <v>0</v>
      </c>
      <c r="M17" s="1">
        <f>IF('2j (proA 1j)'!Z17="",0,'2j (proA 1j)'!Z17)</f>
        <v>54.87</v>
      </c>
      <c r="N17" s="68">
        <f>IF('2j (proA 1j)'!AA17="",0,'2j (proA 1j)'!AA17)</f>
        <v>0</v>
      </c>
      <c r="O17" s="68">
        <f>IF('2j (proA 1j)'!AB17="",0,'2j (proA 1j)'!AB17)</f>
        <v>0</v>
      </c>
      <c r="P17" s="68">
        <f>IF('2j (proA 1j)'!AC17="",0,'2j (proA 1j)'!AC17)</f>
        <v>0</v>
      </c>
      <c r="Q17" s="1">
        <f>IF('3j (proA 2j)'!Z17="",0,'3j (proA 2j)'!Z17)</f>
        <v>54.56</v>
      </c>
      <c r="R17" s="68">
        <f>IF('3j (proA 2j)'!AA17="",0,'3j (proA 2j)'!AA17)</f>
        <v>0</v>
      </c>
      <c r="S17" s="68">
        <f>IF('3j (proA 2j)'!AB17="",0,'3j (proA 2j)'!AB17)</f>
        <v>0</v>
      </c>
      <c r="T17" s="68">
        <f>IF('3j (proA 2j)'!AC17="",0,'3j (proA 2j)'!AC17)</f>
        <v>0</v>
      </c>
      <c r="U17" s="1">
        <f t="shared" si="6"/>
        <v>109.43005551</v>
      </c>
      <c r="V17" s="65">
        <f t="shared" si="7"/>
        <v>2</v>
      </c>
      <c r="W17" s="3"/>
      <c r="X17" s="3"/>
      <c r="Y17" s="3"/>
      <c r="Z17" s="52" t="str">
        <f t="shared" si="8"/>
        <v>B</v>
      </c>
      <c r="AA17" s="4">
        <f t="shared" si="0"/>
        <v>55.51</v>
      </c>
      <c r="AB17" s="4">
        <f t="shared" si="0"/>
        <v>0</v>
      </c>
      <c r="AC17" s="4">
        <f t="shared" si="0"/>
        <v>0</v>
      </c>
      <c r="AD17" s="4">
        <f t="shared" si="0"/>
        <v>0</v>
      </c>
      <c r="AE17" s="5">
        <f t="shared" si="0"/>
        <v>54.87</v>
      </c>
      <c r="AF17" s="15">
        <f t="shared" si="0"/>
        <v>0</v>
      </c>
      <c r="AG17" s="15">
        <f t="shared" si="0"/>
        <v>0</v>
      </c>
      <c r="AH17" s="15">
        <f t="shared" si="0"/>
        <v>0</v>
      </c>
      <c r="AI17" s="6">
        <f t="shared" si="0"/>
        <v>54.56</v>
      </c>
      <c r="AJ17" s="15">
        <f t="shared" si="0"/>
        <v>0</v>
      </c>
      <c r="AK17" s="15">
        <f t="shared" si="0"/>
        <v>0</v>
      </c>
      <c r="AL17" s="15">
        <f t="shared" si="0"/>
        <v>0</v>
      </c>
      <c r="AM17" s="7">
        <f t="shared" si="1"/>
        <v>55.51</v>
      </c>
      <c r="AN17" s="7">
        <f t="shared" si="2"/>
        <v>54.87</v>
      </c>
      <c r="AO17" s="7">
        <f t="shared" si="3"/>
        <v>54.56</v>
      </c>
      <c r="AP17" s="8">
        <f t="shared" si="9"/>
        <v>54.56</v>
      </c>
      <c r="AQ17" s="53">
        <f t="shared" si="10"/>
        <v>55.51</v>
      </c>
      <c r="AR17" s="54">
        <f t="shared" si="11"/>
        <v>54.56</v>
      </c>
      <c r="AS17" s="54">
        <f t="shared" si="12"/>
        <v>5.4869999999999995E-5</v>
      </c>
      <c r="AT17" s="55">
        <f t="shared" si="13"/>
        <v>5.4870000000000002E-5</v>
      </c>
      <c r="AU17" s="55">
        <f t="shared" si="14"/>
        <v>5.5509999999999995E-5</v>
      </c>
      <c r="AV17" s="55">
        <f t="shared" si="15"/>
        <v>5.5509999999999998E-11</v>
      </c>
      <c r="AW17" s="55">
        <f t="shared" si="16"/>
        <v>5.4560000000000002E-9</v>
      </c>
      <c r="AX17" s="53">
        <f t="shared" si="17"/>
        <v>0</v>
      </c>
      <c r="AY17" s="56">
        <f t="shared" si="18"/>
        <v>54.560054870000002</v>
      </c>
      <c r="AZ17" s="56">
        <f t="shared" si="19"/>
        <v>54.560054870055509</v>
      </c>
      <c r="BA17" s="56">
        <f t="shared" si="20"/>
        <v>109.43005551</v>
      </c>
      <c r="BB17" s="56">
        <f t="shared" si="21"/>
        <v>164.940000005456</v>
      </c>
      <c r="BC17" s="57">
        <f t="shared" si="22"/>
        <v>109.43005551</v>
      </c>
      <c r="BD17" s="12">
        <f t="shared" si="4"/>
        <v>2</v>
      </c>
      <c r="BE17">
        <f t="shared" si="23"/>
        <v>55.510100000000001</v>
      </c>
      <c r="BF17">
        <f t="shared" si="24"/>
        <v>54.870199999999997</v>
      </c>
      <c r="BG17">
        <f t="shared" si="25"/>
        <v>54.560300000000005</v>
      </c>
      <c r="BH17" s="3">
        <f t="shared" si="26"/>
        <v>1</v>
      </c>
      <c r="BI17" s="3">
        <f t="shared" si="5"/>
        <v>2</v>
      </c>
      <c r="BJ17" s="3">
        <f t="shared" si="5"/>
        <v>3</v>
      </c>
      <c r="BK17">
        <f t="shared" si="27"/>
        <v>1</v>
      </c>
      <c r="BL17">
        <f t="shared" si="28"/>
        <v>2</v>
      </c>
      <c r="BM17">
        <f t="shared" si="29"/>
        <v>3</v>
      </c>
    </row>
    <row r="18" spans="1:65" ht="16.5" customHeight="1">
      <c r="A18" s="14">
        <f>IF(Seznam!U18="","",Seznam!U18)</f>
        <v>517</v>
      </c>
      <c r="B18" s="14" t="str">
        <f>IF(Seznam!V18="","",Seznam!V18)</f>
        <v>STŘEDA Martin</v>
      </c>
      <c r="C18" s="38" t="str">
        <f>IF(Seznam!W18="","",Seznam!W18)</f>
        <v>ÚAMK - AMK Škoda</v>
      </c>
      <c r="D18" s="39" t="str">
        <f>IF(Seznam!X18="","",Seznam!X18)</f>
        <v>StČ</v>
      </c>
      <c r="E18" s="13">
        <f>IF(Tr!Z18="","",Tr!Z18)</f>
        <v>56.86</v>
      </c>
      <c r="F18" s="67" t="str">
        <f>IF(Tr!AA18="","",Tr!AA18)</f>
        <v/>
      </c>
      <c r="G18" s="67" t="str">
        <f>IF(Tr!AB18="","",Tr!AB18)</f>
        <v/>
      </c>
      <c r="H18" s="67">
        <f>IF(Tr!AC18="","",Tr!AC18)</f>
        <v>2</v>
      </c>
      <c r="I18" s="1">
        <f>IF('1j'!Z18="",0,'1j'!Z18)</f>
        <v>55.16</v>
      </c>
      <c r="J18" s="68">
        <f>IF('1j'!AA18="",0,'1j'!AA18)</f>
        <v>0</v>
      </c>
      <c r="K18" s="68">
        <f>IF('1j'!AB18="",0,'1j'!AB18)</f>
        <v>0</v>
      </c>
      <c r="L18" s="68">
        <f>IF('1j'!AC18="",0,'1j'!AC18)</f>
        <v>0</v>
      </c>
      <c r="M18" s="1">
        <f>IF('2j (proA 1j)'!Z18="",0,'2j (proA 1j)'!Z18)</f>
        <v>54.98</v>
      </c>
      <c r="N18" s="68">
        <f>IF('2j (proA 1j)'!AA18="",0,'2j (proA 1j)'!AA18)</f>
        <v>0</v>
      </c>
      <c r="O18" s="68">
        <f>IF('2j (proA 1j)'!AB18="",0,'2j (proA 1j)'!AB18)</f>
        <v>0</v>
      </c>
      <c r="P18" s="68">
        <f>IF('2j (proA 1j)'!AC18="",0,'2j (proA 1j)'!AC18)</f>
        <v>2</v>
      </c>
      <c r="Q18" s="1">
        <f>IF('3j (proA 2j)'!Z18="",0,'3j (proA 2j)'!Z18)</f>
        <v>54.98</v>
      </c>
      <c r="R18" s="68">
        <f>IF('3j (proA 2j)'!AA18="",0,'3j (proA 2j)'!AA18)</f>
        <v>0</v>
      </c>
      <c r="S18" s="68">
        <f>IF('3j (proA 2j)'!AB18="",0,'3j (proA 2j)'!AB18)</f>
        <v>0</v>
      </c>
      <c r="T18" s="68">
        <f>IF('3j (proA 2j)'!AC18="",0,'3j (proA 2j)'!AC18)</f>
        <v>0</v>
      </c>
      <c r="U18" s="1">
        <f t="shared" si="6"/>
        <v>110.14005697999998</v>
      </c>
      <c r="V18" s="65">
        <f t="shared" si="7"/>
        <v>5</v>
      </c>
      <c r="W18" s="3"/>
      <c r="X18" s="3"/>
      <c r="Y18" s="3"/>
      <c r="Z18" s="52" t="str">
        <f t="shared" si="8"/>
        <v>B</v>
      </c>
      <c r="AA18" s="4">
        <f t="shared" si="0"/>
        <v>55.16</v>
      </c>
      <c r="AB18" s="4">
        <f t="shared" si="0"/>
        <v>0</v>
      </c>
      <c r="AC18" s="4">
        <f t="shared" si="0"/>
        <v>0</v>
      </c>
      <c r="AD18" s="4">
        <f t="shared" si="0"/>
        <v>0</v>
      </c>
      <c r="AE18" s="5">
        <f t="shared" si="0"/>
        <v>54.98</v>
      </c>
      <c r="AF18" s="15">
        <f t="shared" si="0"/>
        <v>0</v>
      </c>
      <c r="AG18" s="15">
        <f t="shared" si="0"/>
        <v>0</v>
      </c>
      <c r="AH18" s="15">
        <f t="shared" si="0"/>
        <v>2</v>
      </c>
      <c r="AI18" s="6">
        <f t="shared" si="0"/>
        <v>54.98</v>
      </c>
      <c r="AJ18" s="15">
        <f t="shared" si="0"/>
        <v>0</v>
      </c>
      <c r="AK18" s="15">
        <f t="shared" si="0"/>
        <v>0</v>
      </c>
      <c r="AL18" s="15">
        <f t="shared" si="0"/>
        <v>0</v>
      </c>
      <c r="AM18" s="7">
        <f t="shared" si="1"/>
        <v>55.16</v>
      </c>
      <c r="AN18" s="7">
        <f t="shared" si="2"/>
        <v>56.98</v>
      </c>
      <c r="AO18" s="7">
        <f t="shared" si="3"/>
        <v>54.98</v>
      </c>
      <c r="AP18" s="8">
        <f t="shared" si="9"/>
        <v>54.98</v>
      </c>
      <c r="AQ18" s="53">
        <f t="shared" si="10"/>
        <v>56.98</v>
      </c>
      <c r="AR18" s="54">
        <f t="shared" si="11"/>
        <v>54.98</v>
      </c>
      <c r="AS18" s="54">
        <f t="shared" si="12"/>
        <v>5.698E-5</v>
      </c>
      <c r="AT18" s="55">
        <f t="shared" si="13"/>
        <v>5.515999999999998E-5</v>
      </c>
      <c r="AU18" s="55">
        <f t="shared" si="14"/>
        <v>5.698E-5</v>
      </c>
      <c r="AV18" s="55">
        <f t="shared" si="15"/>
        <v>5.698E-11</v>
      </c>
      <c r="AW18" s="55">
        <f t="shared" si="16"/>
        <v>5.4979999999999998E-9</v>
      </c>
      <c r="AX18" s="53">
        <f t="shared" si="17"/>
        <v>1.9999999999999999E-6</v>
      </c>
      <c r="AY18" s="56">
        <f t="shared" si="18"/>
        <v>54.980056979999993</v>
      </c>
      <c r="AZ18" s="56">
        <f t="shared" si="19"/>
        <v>54.980055160056978</v>
      </c>
      <c r="BA18" s="56">
        <f t="shared" si="20"/>
        <v>110.14005697999998</v>
      </c>
      <c r="BB18" s="56">
        <f t="shared" si="21"/>
        <v>167.12000200549798</v>
      </c>
      <c r="BC18" s="57">
        <f t="shared" si="22"/>
        <v>110.14005697999998</v>
      </c>
      <c r="BD18" s="12">
        <f t="shared" si="4"/>
        <v>5</v>
      </c>
      <c r="BE18">
        <f t="shared" si="23"/>
        <v>55.1601</v>
      </c>
      <c r="BF18">
        <f t="shared" si="24"/>
        <v>56.980199999999996</v>
      </c>
      <c r="BG18">
        <f t="shared" si="25"/>
        <v>54.9803</v>
      </c>
      <c r="BH18" s="3">
        <f t="shared" si="26"/>
        <v>2</v>
      </c>
      <c r="BI18" s="3">
        <f t="shared" si="5"/>
        <v>1</v>
      </c>
      <c r="BJ18" s="3">
        <f t="shared" si="5"/>
        <v>3</v>
      </c>
      <c r="BK18">
        <f t="shared" si="27"/>
        <v>2</v>
      </c>
      <c r="BL18">
        <f t="shared" si="28"/>
        <v>1</v>
      </c>
      <c r="BM18">
        <f t="shared" si="29"/>
        <v>3</v>
      </c>
    </row>
    <row r="19" spans="1:65" ht="16.5" customHeight="1">
      <c r="A19" s="14">
        <f>IF(Seznam!U19="","",Seznam!U19)</f>
        <v>513</v>
      </c>
      <c r="B19" s="14" t="str">
        <f>IF(Seznam!V19="","",Seznam!V19)</f>
        <v>BODINEK Tomáš</v>
      </c>
      <c r="C19" s="38" t="str">
        <f>IF(Seznam!W19="","",Seznam!W19)</f>
        <v>MK Hlubočky v AČR</v>
      </c>
      <c r="D19" s="39" t="str">
        <f>IF(Seznam!X19="","",Seznam!X19)</f>
        <v>JM</v>
      </c>
      <c r="E19" s="13">
        <f>IF(Tr!Z19="","",Tr!Z19)</f>
        <v>55.44</v>
      </c>
      <c r="F19" s="67" t="str">
        <f>IF(Tr!AA19="","",Tr!AA19)</f>
        <v/>
      </c>
      <c r="G19" s="67" t="str">
        <f>IF(Tr!AB19="","",Tr!AB19)</f>
        <v/>
      </c>
      <c r="H19" s="67" t="str">
        <f>IF(Tr!AC19="","",Tr!AC19)</f>
        <v/>
      </c>
      <c r="I19" s="1">
        <f>IF('1j'!Z19="",0,'1j'!Z19)</f>
        <v>55.15</v>
      </c>
      <c r="J19" s="68">
        <f>IF('1j'!AA19="",0,'1j'!AA19)</f>
        <v>0</v>
      </c>
      <c r="K19" s="68">
        <f>IF('1j'!AB19="",0,'1j'!AB19)</f>
        <v>0</v>
      </c>
      <c r="L19" s="68">
        <f>IF('1j'!AC19="",0,'1j'!AC19)</f>
        <v>0</v>
      </c>
      <c r="M19" s="1">
        <f>IF('2j (proA 1j)'!Z19="",0,'2j (proA 1j)'!Z19)</f>
        <v>55.5</v>
      </c>
      <c r="N19" s="68">
        <f>IF('2j (proA 1j)'!AA19="",0,'2j (proA 1j)'!AA19)</f>
        <v>0</v>
      </c>
      <c r="O19" s="68">
        <f>IF('2j (proA 1j)'!AB19="",0,'2j (proA 1j)'!AB19)</f>
        <v>0</v>
      </c>
      <c r="P19" s="68">
        <f>IF('2j (proA 1j)'!AC19="",0,'2j (proA 1j)'!AC19)</f>
        <v>0</v>
      </c>
      <c r="Q19" s="1">
        <f>IF('3j (proA 2j)'!Z19="",0,'3j (proA 2j)'!Z19)</f>
        <v>54.76</v>
      </c>
      <c r="R19" s="68">
        <f>IF('3j (proA 2j)'!AA19="",0,'3j (proA 2j)'!AA19)</f>
        <v>0</v>
      </c>
      <c r="S19" s="68">
        <f>IF('3j (proA 2j)'!AB19="",0,'3j (proA 2j)'!AB19)</f>
        <v>0</v>
      </c>
      <c r="T19" s="68">
        <f>IF('3j (proA 2j)'!AC19="",0,'3j (proA 2j)'!AC19)</f>
        <v>0</v>
      </c>
      <c r="U19" s="1">
        <f t="shared" si="6"/>
        <v>109.9100555</v>
      </c>
      <c r="V19" s="65">
        <f t="shared" si="7"/>
        <v>3</v>
      </c>
      <c r="W19" s="3"/>
      <c r="X19" s="3"/>
      <c r="Y19" s="3"/>
      <c r="Z19" s="52" t="str">
        <f t="shared" si="8"/>
        <v>B</v>
      </c>
      <c r="AA19" s="4">
        <f t="shared" si="0"/>
        <v>55.15</v>
      </c>
      <c r="AB19" s="4">
        <f t="shared" si="0"/>
        <v>0</v>
      </c>
      <c r="AC19" s="4">
        <f t="shared" si="0"/>
        <v>0</v>
      </c>
      <c r="AD19" s="4">
        <f t="shared" si="0"/>
        <v>0</v>
      </c>
      <c r="AE19" s="5">
        <f t="shared" si="0"/>
        <v>55.5</v>
      </c>
      <c r="AF19" s="15">
        <f t="shared" si="0"/>
        <v>0</v>
      </c>
      <c r="AG19" s="15">
        <f t="shared" si="0"/>
        <v>0</v>
      </c>
      <c r="AH19" s="15">
        <f t="shared" si="0"/>
        <v>0</v>
      </c>
      <c r="AI19" s="6">
        <f t="shared" si="0"/>
        <v>54.76</v>
      </c>
      <c r="AJ19" s="15">
        <f t="shared" si="0"/>
        <v>0</v>
      </c>
      <c r="AK19" s="15">
        <f t="shared" si="0"/>
        <v>0</v>
      </c>
      <c r="AL19" s="15">
        <f t="shared" si="0"/>
        <v>0</v>
      </c>
      <c r="AM19" s="7">
        <f t="shared" si="1"/>
        <v>55.15</v>
      </c>
      <c r="AN19" s="7">
        <f t="shared" si="2"/>
        <v>55.5</v>
      </c>
      <c r="AO19" s="7">
        <f t="shared" si="3"/>
        <v>54.76</v>
      </c>
      <c r="AP19" s="8">
        <f t="shared" si="9"/>
        <v>54.76</v>
      </c>
      <c r="AQ19" s="53">
        <f t="shared" si="10"/>
        <v>55.5</v>
      </c>
      <c r="AR19" s="54">
        <f t="shared" si="11"/>
        <v>54.76</v>
      </c>
      <c r="AS19" s="54">
        <f t="shared" si="12"/>
        <v>5.5500000000000001E-5</v>
      </c>
      <c r="AT19" s="55">
        <f t="shared" si="13"/>
        <v>5.5150000000000006E-5</v>
      </c>
      <c r="AU19" s="55">
        <f t="shared" si="14"/>
        <v>5.5500000000000001E-5</v>
      </c>
      <c r="AV19" s="55">
        <f t="shared" si="15"/>
        <v>5.5500000000000002E-11</v>
      </c>
      <c r="AW19" s="55">
        <f t="shared" si="16"/>
        <v>5.4759999999999997E-9</v>
      </c>
      <c r="AX19" s="53">
        <f t="shared" si="17"/>
        <v>0</v>
      </c>
      <c r="AY19" s="56">
        <f t="shared" si="18"/>
        <v>54.7600555</v>
      </c>
      <c r="AZ19" s="56">
        <f t="shared" si="19"/>
        <v>54.7600551500555</v>
      </c>
      <c r="BA19" s="56">
        <f t="shared" si="20"/>
        <v>109.9100555</v>
      </c>
      <c r="BB19" s="56">
        <f t="shared" si="21"/>
        <v>165.41000000547601</v>
      </c>
      <c r="BC19" s="57">
        <f t="shared" si="22"/>
        <v>109.9100555</v>
      </c>
      <c r="BD19" s="12">
        <f t="shared" si="4"/>
        <v>3</v>
      </c>
      <c r="BE19">
        <f t="shared" si="23"/>
        <v>55.150100000000002</v>
      </c>
      <c r="BF19">
        <f t="shared" si="24"/>
        <v>55.5002</v>
      </c>
      <c r="BG19">
        <f t="shared" si="25"/>
        <v>54.760300000000001</v>
      </c>
      <c r="BH19" s="3">
        <f t="shared" si="26"/>
        <v>2</v>
      </c>
      <c r="BI19" s="3">
        <f t="shared" si="5"/>
        <v>1</v>
      </c>
      <c r="BJ19" s="3">
        <f t="shared" si="5"/>
        <v>3</v>
      </c>
      <c r="BK19">
        <f t="shared" si="27"/>
        <v>2</v>
      </c>
      <c r="BL19">
        <f t="shared" si="28"/>
        <v>1</v>
      </c>
      <c r="BM19">
        <f t="shared" si="29"/>
        <v>3</v>
      </c>
    </row>
    <row r="20" spans="1:65" ht="16.5" customHeight="1">
      <c r="A20" s="14">
        <f>IF(Seznam!U20="","",Seznam!U20)</f>
        <v>507</v>
      </c>
      <c r="B20" s="14" t="str">
        <f>IF(Seznam!V20="","",Seznam!V20)</f>
        <v>MELŠA Petr</v>
      </c>
      <c r="C20" s="38" t="str">
        <f>IF(Seznam!W20="","",Seznam!W20)</f>
        <v>ÚAMK - AMK Škoda</v>
      </c>
      <c r="D20" s="39" t="str">
        <f>IF(Seznam!X20="","",Seznam!X20)</f>
        <v>StČ</v>
      </c>
      <c r="E20" s="13">
        <f>IF(Tr!Z20="","",Tr!Z20)</f>
        <v>55.6</v>
      </c>
      <c r="F20" s="67">
        <f>IF(Tr!AA20="","",Tr!AA20)</f>
        <v>2</v>
      </c>
      <c r="G20" s="67">
        <f>IF(Tr!AB20="","",Tr!AB20)</f>
        <v>2</v>
      </c>
      <c r="H20" s="67" t="str">
        <f>IF(Tr!AC20="","",Tr!AC20)</f>
        <v/>
      </c>
      <c r="I20" s="1">
        <f>IF('1j'!Z20="",0,'1j'!Z20)</f>
        <v>55.94</v>
      </c>
      <c r="J20" s="68">
        <f>IF('1j'!AA20="",0,'1j'!AA20)</f>
        <v>0</v>
      </c>
      <c r="K20" s="68">
        <f>IF('1j'!AB20="",0,'1j'!AB20)</f>
        <v>0</v>
      </c>
      <c r="L20" s="68">
        <f>IF('1j'!AC20="",0,'1j'!AC20)</f>
        <v>0</v>
      </c>
      <c r="M20" s="1">
        <f>IF('2j (proA 1j)'!Z20="",0,'2j (proA 1j)'!Z20)</f>
        <v>55.18</v>
      </c>
      <c r="N20" s="68">
        <f>IF('2j (proA 1j)'!AA20="",0,'2j (proA 1j)'!AA20)</f>
        <v>0</v>
      </c>
      <c r="O20" s="68">
        <f>IF('2j (proA 1j)'!AB20="",0,'2j (proA 1j)'!AB20)</f>
        <v>0</v>
      </c>
      <c r="P20" s="68">
        <f>IF('2j (proA 1j)'!AC20="",0,'2j (proA 1j)'!AC20)</f>
        <v>0</v>
      </c>
      <c r="Q20" s="1">
        <f>IF('3j (proA 2j)'!Z20="",0,'3j (proA 2j)'!Z20)</f>
        <v>54.95</v>
      </c>
      <c r="R20" s="68">
        <f>IF('3j (proA 2j)'!AA20="",0,'3j (proA 2j)'!AA20)</f>
        <v>0</v>
      </c>
      <c r="S20" s="68">
        <f>IF('3j (proA 2j)'!AB20="",0,'3j (proA 2j)'!AB20)</f>
        <v>0</v>
      </c>
      <c r="T20" s="68">
        <f>IF('3j (proA 2j)'!AC20="",0,'3j (proA 2j)'!AC20)</f>
        <v>0</v>
      </c>
      <c r="U20" s="1">
        <f t="shared" si="6"/>
        <v>110.13005593999999</v>
      </c>
      <c r="V20" s="65">
        <f t="shared" si="7"/>
        <v>4</v>
      </c>
      <c r="W20" s="3"/>
      <c r="X20" s="3"/>
      <c r="Y20" s="3"/>
      <c r="Z20" s="52" t="str">
        <f t="shared" si="8"/>
        <v>B</v>
      </c>
      <c r="AA20" s="4">
        <f t="shared" si="0"/>
        <v>55.94</v>
      </c>
      <c r="AB20" s="4">
        <f t="shared" si="0"/>
        <v>0</v>
      </c>
      <c r="AC20" s="4">
        <f t="shared" si="0"/>
        <v>0</v>
      </c>
      <c r="AD20" s="4">
        <f t="shared" si="0"/>
        <v>0</v>
      </c>
      <c r="AE20" s="5">
        <f t="shared" si="0"/>
        <v>55.18</v>
      </c>
      <c r="AF20" s="15">
        <f t="shared" si="0"/>
        <v>0</v>
      </c>
      <c r="AG20" s="15">
        <f t="shared" si="0"/>
        <v>0</v>
      </c>
      <c r="AH20" s="15">
        <f t="shared" si="0"/>
        <v>0</v>
      </c>
      <c r="AI20" s="6">
        <f t="shared" si="0"/>
        <v>54.95</v>
      </c>
      <c r="AJ20" s="15">
        <f t="shared" si="0"/>
        <v>0</v>
      </c>
      <c r="AK20" s="15">
        <f t="shared" si="0"/>
        <v>0</v>
      </c>
      <c r="AL20" s="15">
        <f t="shared" si="0"/>
        <v>0</v>
      </c>
      <c r="AM20" s="7">
        <f t="shared" si="1"/>
        <v>55.94</v>
      </c>
      <c r="AN20" s="7">
        <f t="shared" si="2"/>
        <v>55.18</v>
      </c>
      <c r="AO20" s="7">
        <f t="shared" si="3"/>
        <v>54.95</v>
      </c>
      <c r="AP20" s="8">
        <f t="shared" si="9"/>
        <v>54.95</v>
      </c>
      <c r="AQ20" s="53">
        <f t="shared" si="10"/>
        <v>55.94</v>
      </c>
      <c r="AR20" s="54">
        <f t="shared" si="11"/>
        <v>54.95</v>
      </c>
      <c r="AS20" s="54">
        <f t="shared" si="12"/>
        <v>5.5179999999999997E-5</v>
      </c>
      <c r="AT20" s="55">
        <f t="shared" si="13"/>
        <v>5.517999999999999E-5</v>
      </c>
      <c r="AU20" s="55">
        <f t="shared" si="14"/>
        <v>5.5939999999999996E-5</v>
      </c>
      <c r="AV20" s="55">
        <f t="shared" si="15"/>
        <v>5.5939999999999996E-11</v>
      </c>
      <c r="AW20" s="55">
        <f t="shared" si="16"/>
        <v>5.4950000000000006E-9</v>
      </c>
      <c r="AX20" s="53">
        <f t="shared" si="17"/>
        <v>0</v>
      </c>
      <c r="AY20" s="56">
        <f t="shared" si="18"/>
        <v>54.95005518</v>
      </c>
      <c r="AZ20" s="56">
        <f t="shared" si="19"/>
        <v>54.950055180055941</v>
      </c>
      <c r="BA20" s="56">
        <f t="shared" si="20"/>
        <v>110.13005593999999</v>
      </c>
      <c r="BB20" s="56">
        <f t="shared" si="21"/>
        <v>166.07000000549499</v>
      </c>
      <c r="BC20" s="57">
        <f t="shared" si="22"/>
        <v>110.13005593999999</v>
      </c>
      <c r="BD20" s="12">
        <f t="shared" si="4"/>
        <v>4</v>
      </c>
      <c r="BE20">
        <f t="shared" si="23"/>
        <v>55.940100000000001</v>
      </c>
      <c r="BF20">
        <f t="shared" si="24"/>
        <v>55.180199999999999</v>
      </c>
      <c r="BG20">
        <f t="shared" si="25"/>
        <v>54.950300000000006</v>
      </c>
      <c r="BH20" s="3">
        <f t="shared" si="26"/>
        <v>1</v>
      </c>
      <c r="BI20" s="3">
        <f t="shared" si="5"/>
        <v>2</v>
      </c>
      <c r="BJ20" s="3">
        <f t="shared" si="5"/>
        <v>3</v>
      </c>
      <c r="BK20">
        <f t="shared" si="27"/>
        <v>1</v>
      </c>
      <c r="BL20">
        <f t="shared" si="28"/>
        <v>2</v>
      </c>
      <c r="BM20">
        <f t="shared" si="29"/>
        <v>3</v>
      </c>
    </row>
    <row r="21" spans="1:65" ht="16.5" customHeight="1">
      <c r="A21" s="14">
        <f>IF(Seznam!U21="","",Seznam!U21)</f>
        <v>505</v>
      </c>
      <c r="B21" s="14" t="str">
        <f>IF(Seznam!V21="","",Seznam!V21)</f>
        <v>SYROVÝ Stanislav</v>
      </c>
      <c r="C21" s="38" t="str">
        <f>IF(Seznam!W21="","",Seznam!W21)</f>
        <v>SLK Team Albrechtice</v>
      </c>
      <c r="D21" s="39" t="str">
        <f>IF(Seznam!X21="","",Seznam!X21)</f>
        <v>SM</v>
      </c>
      <c r="E21" s="13">
        <f>IF(Tr!Z21="","",Tr!Z21)</f>
        <v>56.7</v>
      </c>
      <c r="F21" s="67" t="str">
        <f>IF(Tr!AA21="","",Tr!AA21)</f>
        <v/>
      </c>
      <c r="G21" s="67" t="str">
        <f>IF(Tr!AB21="","",Tr!AB21)</f>
        <v/>
      </c>
      <c r="H21" s="67" t="str">
        <f>IF(Tr!AC21="","",Tr!AC21)</f>
        <v/>
      </c>
      <c r="I21" s="1">
        <f>IF('1j'!Z21="",0,'1j'!Z21)</f>
        <v>55.55</v>
      </c>
      <c r="J21" s="68">
        <f>IF('1j'!AA21="",0,'1j'!AA21)</f>
        <v>0</v>
      </c>
      <c r="K21" s="68">
        <f>IF('1j'!AB21="",0,'1j'!AB21)</f>
        <v>0</v>
      </c>
      <c r="L21" s="68">
        <f>IF('1j'!AC21="",0,'1j'!AC21)</f>
        <v>0</v>
      </c>
      <c r="M21" s="1">
        <f>IF('2j (proA 1j)'!Z21="",0,'2j (proA 1j)'!Z21)</f>
        <v>55.16</v>
      </c>
      <c r="N21" s="68">
        <f>IF('2j (proA 1j)'!AA21="",0,'2j (proA 1j)'!AA21)</f>
        <v>0</v>
      </c>
      <c r="O21" s="68">
        <f>IF('2j (proA 1j)'!AB21="",0,'2j (proA 1j)'!AB21)</f>
        <v>0</v>
      </c>
      <c r="P21" s="68">
        <f>IF('2j (proA 1j)'!AC21="",0,'2j (proA 1j)'!AC21)</f>
        <v>0</v>
      </c>
      <c r="Q21" s="1">
        <f>IF('3j (proA 2j)'!Z21="",0,'3j (proA 2j)'!Z21)</f>
        <v>54.82</v>
      </c>
      <c r="R21" s="68">
        <f>IF('3j (proA 2j)'!AA21="",0,'3j (proA 2j)'!AA21)</f>
        <v>0</v>
      </c>
      <c r="S21" s="68">
        <f>IF('3j (proA 2j)'!AB21="",0,'3j (proA 2j)'!AB21)</f>
        <v>0</v>
      </c>
      <c r="T21" s="68">
        <f>IF('3j (proA 2j)'!AC21="",0,'3j (proA 2j)'!AC21)</f>
        <v>2</v>
      </c>
      <c r="U21" s="1">
        <f t="shared" si="6"/>
        <v>110.71005682000001</v>
      </c>
      <c r="V21" s="65">
        <f t="shared" si="7"/>
        <v>6</v>
      </c>
      <c r="W21" s="3"/>
      <c r="X21" s="3"/>
      <c r="Y21" s="3"/>
      <c r="Z21" s="52" t="str">
        <f t="shared" si="8"/>
        <v>B</v>
      </c>
      <c r="AA21" s="4">
        <f t="shared" si="0"/>
        <v>55.55</v>
      </c>
      <c r="AB21" s="4">
        <f t="shared" si="0"/>
        <v>0</v>
      </c>
      <c r="AC21" s="4">
        <f t="shared" si="0"/>
        <v>0</v>
      </c>
      <c r="AD21" s="4">
        <f t="shared" si="0"/>
        <v>0</v>
      </c>
      <c r="AE21" s="5">
        <f t="shared" si="0"/>
        <v>55.16</v>
      </c>
      <c r="AF21" s="15">
        <f t="shared" si="0"/>
        <v>0</v>
      </c>
      <c r="AG21" s="15">
        <f t="shared" si="0"/>
        <v>0</v>
      </c>
      <c r="AH21" s="15">
        <f t="shared" si="0"/>
        <v>0</v>
      </c>
      <c r="AI21" s="6">
        <f t="shared" si="0"/>
        <v>54.82</v>
      </c>
      <c r="AJ21" s="15">
        <f t="shared" si="0"/>
        <v>0</v>
      </c>
      <c r="AK21" s="15">
        <f t="shared" si="0"/>
        <v>0</v>
      </c>
      <c r="AL21" s="15">
        <f t="shared" si="0"/>
        <v>2</v>
      </c>
      <c r="AM21" s="7">
        <f t="shared" si="1"/>
        <v>55.55</v>
      </c>
      <c r="AN21" s="7">
        <f t="shared" si="2"/>
        <v>55.16</v>
      </c>
      <c r="AO21" s="7">
        <f t="shared" si="3"/>
        <v>56.82</v>
      </c>
      <c r="AP21" s="8">
        <f t="shared" si="9"/>
        <v>55.16</v>
      </c>
      <c r="AQ21" s="53">
        <f t="shared" si="10"/>
        <v>56.82</v>
      </c>
      <c r="AR21" s="54">
        <f t="shared" si="11"/>
        <v>55.16</v>
      </c>
      <c r="AS21" s="54">
        <f t="shared" si="12"/>
        <v>5.6820000000000001E-5</v>
      </c>
      <c r="AT21" s="55">
        <f t="shared" si="13"/>
        <v>5.5550000000000009E-5</v>
      </c>
      <c r="AU21" s="55">
        <f t="shared" si="14"/>
        <v>5.6820000000000001E-5</v>
      </c>
      <c r="AV21" s="55">
        <f t="shared" si="15"/>
        <v>5.6819999999999997E-11</v>
      </c>
      <c r="AW21" s="55">
        <f t="shared" si="16"/>
        <v>5.5159999999999996E-9</v>
      </c>
      <c r="AX21" s="53">
        <f t="shared" si="17"/>
        <v>1.9999999999999999E-6</v>
      </c>
      <c r="AY21" s="56">
        <f t="shared" si="18"/>
        <v>55.160056819999994</v>
      </c>
      <c r="AZ21" s="56">
        <f t="shared" si="19"/>
        <v>55.160055550056818</v>
      </c>
      <c r="BA21" s="56">
        <f t="shared" si="20"/>
        <v>110.71005682000001</v>
      </c>
      <c r="BB21" s="56">
        <f t="shared" si="21"/>
        <v>167.530002005516</v>
      </c>
      <c r="BC21" s="57">
        <f t="shared" si="22"/>
        <v>110.71005682000001</v>
      </c>
      <c r="BD21" s="12">
        <f t="shared" si="4"/>
        <v>6</v>
      </c>
      <c r="BE21">
        <f t="shared" si="23"/>
        <v>55.5501</v>
      </c>
      <c r="BF21">
        <f t="shared" si="24"/>
        <v>55.160199999999996</v>
      </c>
      <c r="BG21">
        <f t="shared" si="25"/>
        <v>56.820300000000003</v>
      </c>
      <c r="BH21" s="3">
        <f t="shared" si="26"/>
        <v>2</v>
      </c>
      <c r="BI21" s="3">
        <f t="shared" si="5"/>
        <v>3</v>
      </c>
      <c r="BJ21" s="3">
        <f t="shared" si="5"/>
        <v>1</v>
      </c>
      <c r="BK21">
        <f t="shared" si="27"/>
        <v>2</v>
      </c>
      <c r="BL21">
        <f t="shared" si="28"/>
        <v>3</v>
      </c>
      <c r="BM21">
        <f t="shared" si="29"/>
        <v>1</v>
      </c>
    </row>
    <row r="22" spans="1:65" ht="16.5" customHeight="1">
      <c r="A22" s="14">
        <f>IF(Seznam!U22="","",Seznam!U22)</f>
        <v>503</v>
      </c>
      <c r="B22" s="14" t="str">
        <f>IF(Seznam!V22="","",Seznam!V22)</f>
        <v>ŠVAJDA Zbyněk</v>
      </c>
      <c r="C22" s="38" t="str">
        <f>IF(Seznam!W22="","",Seznam!W22)</f>
        <v>Minikárklub Mimoň v AČR</v>
      </c>
      <c r="D22" s="39" t="str">
        <f>IF(Seznam!X22="","",Seznam!X22)</f>
        <v>SČ</v>
      </c>
      <c r="E22" s="13">
        <f>IF(Tr!Z22="","",Tr!Z22)</f>
        <v>56.5</v>
      </c>
      <c r="F22" s="67">
        <f>IF(Tr!AA22="","",Tr!AA22)</f>
        <v>2</v>
      </c>
      <c r="G22" s="67" t="str">
        <f>IF(Tr!AB22="","",Tr!AB22)</f>
        <v/>
      </c>
      <c r="H22" s="67" t="str">
        <f>IF(Tr!AC22="","",Tr!AC22)</f>
        <v/>
      </c>
      <c r="I22" s="1">
        <f>IF('1j'!Z22="",0,'1j'!Z22)</f>
        <v>56.27</v>
      </c>
      <c r="J22" s="68">
        <f>IF('1j'!AA22="",0,'1j'!AA22)</f>
        <v>0</v>
      </c>
      <c r="K22" s="68">
        <f>IF('1j'!AB22="",0,'1j'!AB22)</f>
        <v>0</v>
      </c>
      <c r="L22" s="68">
        <f>IF('1j'!AC22="",0,'1j'!AC22)</f>
        <v>0</v>
      </c>
      <c r="M22" s="1">
        <f>IF('2j (proA 1j)'!Z22="",0,'2j (proA 1j)'!Z22)</f>
        <v>56.51</v>
      </c>
      <c r="N22" s="68">
        <f>IF('2j (proA 1j)'!AA22="",0,'2j (proA 1j)'!AA22)</f>
        <v>0</v>
      </c>
      <c r="O22" s="68">
        <f>IF('2j (proA 1j)'!AB22="",0,'2j (proA 1j)'!AB22)</f>
        <v>0</v>
      </c>
      <c r="P22" s="68">
        <f>IF('2j (proA 1j)'!AC22="",0,'2j (proA 1j)'!AC22)</f>
        <v>0</v>
      </c>
      <c r="Q22" s="1">
        <f>IF('3j (proA 2j)'!Z22="",0,'3j (proA 2j)'!Z22)</f>
        <v>55.89</v>
      </c>
      <c r="R22" s="68">
        <f>IF('3j (proA 2j)'!AA22="",0,'3j (proA 2j)'!AA22)</f>
        <v>2</v>
      </c>
      <c r="S22" s="68">
        <f>IF('3j (proA 2j)'!AB22="",0,'3j (proA 2j)'!AB22)</f>
        <v>0</v>
      </c>
      <c r="T22" s="68">
        <f>IF('3j (proA 2j)'!AC22="",0,'3j (proA 2j)'!AC22)</f>
        <v>0</v>
      </c>
      <c r="U22" s="1">
        <f t="shared" si="6"/>
        <v>112.78005789000001</v>
      </c>
      <c r="V22" s="65">
        <f t="shared" si="7"/>
        <v>10</v>
      </c>
      <c r="W22" s="3"/>
      <c r="X22" s="3"/>
      <c r="Y22" s="3"/>
      <c r="Z22" s="52" t="str">
        <f t="shared" si="8"/>
        <v>B</v>
      </c>
      <c r="AA22" s="4">
        <f t="shared" si="0"/>
        <v>56.27</v>
      </c>
      <c r="AB22" s="4">
        <f t="shared" si="0"/>
        <v>0</v>
      </c>
      <c r="AC22" s="4">
        <f t="shared" si="0"/>
        <v>0</v>
      </c>
      <c r="AD22" s="4">
        <f t="shared" si="0"/>
        <v>0</v>
      </c>
      <c r="AE22" s="5">
        <f t="shared" si="0"/>
        <v>56.51</v>
      </c>
      <c r="AF22" s="15">
        <f t="shared" si="0"/>
        <v>0</v>
      </c>
      <c r="AG22" s="15">
        <f t="shared" si="0"/>
        <v>0</v>
      </c>
      <c r="AH22" s="15">
        <f t="shared" si="0"/>
        <v>0</v>
      </c>
      <c r="AI22" s="6">
        <f t="shared" si="0"/>
        <v>55.89</v>
      </c>
      <c r="AJ22" s="15">
        <f t="shared" si="0"/>
        <v>2</v>
      </c>
      <c r="AK22" s="15">
        <f t="shared" si="0"/>
        <v>0</v>
      </c>
      <c r="AL22" s="15">
        <f t="shared" si="0"/>
        <v>0</v>
      </c>
      <c r="AM22" s="7">
        <f t="shared" si="1"/>
        <v>56.27</v>
      </c>
      <c r="AN22" s="7">
        <f t="shared" si="2"/>
        <v>56.51</v>
      </c>
      <c r="AO22" s="7">
        <f t="shared" si="3"/>
        <v>57.89</v>
      </c>
      <c r="AP22" s="8">
        <f t="shared" si="9"/>
        <v>56.27</v>
      </c>
      <c r="AQ22" s="53">
        <f t="shared" si="10"/>
        <v>57.89</v>
      </c>
      <c r="AR22" s="54">
        <f t="shared" si="11"/>
        <v>56.51</v>
      </c>
      <c r="AS22" s="54">
        <f t="shared" si="12"/>
        <v>5.7890000000000003E-5</v>
      </c>
      <c r="AT22" s="55">
        <f t="shared" si="13"/>
        <v>5.651000000000002E-5</v>
      </c>
      <c r="AU22" s="55">
        <f t="shared" si="14"/>
        <v>5.7890000000000003E-5</v>
      </c>
      <c r="AV22" s="55">
        <f t="shared" si="15"/>
        <v>5.789E-11</v>
      </c>
      <c r="AW22" s="55">
        <f t="shared" si="16"/>
        <v>5.6270000000000005E-9</v>
      </c>
      <c r="AX22" s="53">
        <f t="shared" si="17"/>
        <v>1.9999999999999999E-6</v>
      </c>
      <c r="AY22" s="56">
        <f t="shared" si="18"/>
        <v>56.510057889999999</v>
      </c>
      <c r="AZ22" s="56">
        <f t="shared" si="19"/>
        <v>56.270056510057891</v>
      </c>
      <c r="BA22" s="56">
        <f t="shared" si="20"/>
        <v>112.78005789000001</v>
      </c>
      <c r="BB22" s="56">
        <f t="shared" si="21"/>
        <v>170.670002005627</v>
      </c>
      <c r="BC22" s="57">
        <f t="shared" si="22"/>
        <v>112.78005789000001</v>
      </c>
      <c r="BD22" s="12">
        <f t="shared" si="4"/>
        <v>10</v>
      </c>
      <c r="BE22">
        <f t="shared" si="23"/>
        <v>56.270100000000006</v>
      </c>
      <c r="BF22">
        <f t="shared" si="24"/>
        <v>56.510199999999998</v>
      </c>
      <c r="BG22">
        <f t="shared" si="25"/>
        <v>57.890300000000003</v>
      </c>
      <c r="BH22" s="3">
        <f t="shared" si="26"/>
        <v>3</v>
      </c>
      <c r="BI22" s="3">
        <f t="shared" si="26"/>
        <v>2</v>
      </c>
      <c r="BJ22" s="3">
        <f t="shared" si="26"/>
        <v>1</v>
      </c>
      <c r="BK22">
        <f t="shared" si="27"/>
        <v>3</v>
      </c>
      <c r="BL22">
        <f t="shared" si="28"/>
        <v>2</v>
      </c>
      <c r="BM22">
        <f t="shared" si="29"/>
        <v>1</v>
      </c>
    </row>
    <row r="23" spans="1:65" ht="16.5" customHeight="1">
      <c r="A23" s="14">
        <f>IF(Seznam!U23="","",Seznam!U23)</f>
        <v>501</v>
      </c>
      <c r="B23" s="14" t="str">
        <f>IF(Seznam!V23="","",Seznam!V23)</f>
        <v>HYNEK Lukáš</v>
      </c>
      <c r="C23" s="38" t="str">
        <f>IF(Seznam!W23="","",Seznam!W23)</f>
        <v>SLK Team Albrechtice</v>
      </c>
      <c r="D23" s="39" t="str">
        <f>IF(Seznam!X23="","",Seznam!X23)</f>
        <v>SM</v>
      </c>
      <c r="E23" s="13">
        <f>IF(Tr!Z23="","",Tr!Z23)</f>
        <v>55.92</v>
      </c>
      <c r="F23" s="67" t="str">
        <f>IF(Tr!AA23="","",Tr!AA23)</f>
        <v/>
      </c>
      <c r="G23" s="67" t="str">
        <f>IF(Tr!AB23="","",Tr!AB23)</f>
        <v/>
      </c>
      <c r="H23" s="67" t="str">
        <f>IF(Tr!AC23="","",Tr!AC23)</f>
        <v/>
      </c>
      <c r="I23" s="1">
        <f>IF('1j'!Z23="",0,'1j'!Z23)</f>
        <v>55.39</v>
      </c>
      <c r="J23" s="68">
        <f>IF('1j'!AA23="",0,'1j'!AA23)</f>
        <v>0</v>
      </c>
      <c r="K23" s="68">
        <f>IF('1j'!AB23="",0,'1j'!AB23)</f>
        <v>0</v>
      </c>
      <c r="L23" s="68">
        <f>IF('1j'!AC23="",0,'1j'!AC23)</f>
        <v>0</v>
      </c>
      <c r="M23" s="1">
        <f>IF('2j (proA 1j)'!Z23="",0,'2j (proA 1j)'!Z23)</f>
        <v>54.93</v>
      </c>
      <c r="N23" s="68">
        <f>IF('2j (proA 1j)'!AA23="",0,'2j (proA 1j)'!AA23)</f>
        <v>0</v>
      </c>
      <c r="O23" s="68">
        <f>IF('2j (proA 1j)'!AB23="",0,'2j (proA 1j)'!AB23)</f>
        <v>0</v>
      </c>
      <c r="P23" s="68">
        <f>IF('2j (proA 1j)'!AC23="",0,'2j (proA 1j)'!AC23)</f>
        <v>0</v>
      </c>
      <c r="Q23" s="1">
        <f>IF('3j (proA 2j)'!Z23="",0,'3j (proA 2j)'!Z23)</f>
        <v>54.29</v>
      </c>
      <c r="R23" s="68">
        <f>IF('3j (proA 2j)'!AA23="",0,'3j (proA 2j)'!AA23)</f>
        <v>0</v>
      </c>
      <c r="S23" s="68">
        <f>IF('3j (proA 2j)'!AB23="",0,'3j (proA 2j)'!AB23)</f>
        <v>0</v>
      </c>
      <c r="T23" s="68">
        <f>IF('3j (proA 2j)'!AC23="",0,'3j (proA 2j)'!AC23)</f>
        <v>0</v>
      </c>
      <c r="U23" s="1">
        <f t="shared" si="6"/>
        <v>109.22005538999998</v>
      </c>
      <c r="V23" s="65">
        <f t="shared" si="7"/>
        <v>1</v>
      </c>
      <c r="W23" s="3"/>
      <c r="X23" s="3"/>
      <c r="Y23" s="3"/>
      <c r="Z23" s="52" t="str">
        <f t="shared" si="8"/>
        <v>B</v>
      </c>
      <c r="AA23" s="4">
        <f t="shared" si="0"/>
        <v>55.39</v>
      </c>
      <c r="AB23" s="4">
        <f t="shared" si="0"/>
        <v>0</v>
      </c>
      <c r="AC23" s="4">
        <f t="shared" si="0"/>
        <v>0</v>
      </c>
      <c r="AD23" s="4">
        <f t="shared" si="0"/>
        <v>0</v>
      </c>
      <c r="AE23" s="5">
        <f t="shared" si="0"/>
        <v>54.93</v>
      </c>
      <c r="AF23" s="15">
        <f t="shared" si="0"/>
        <v>0</v>
      </c>
      <c r="AG23" s="15">
        <f t="shared" si="0"/>
        <v>0</v>
      </c>
      <c r="AH23" s="15">
        <f t="shared" si="0"/>
        <v>0</v>
      </c>
      <c r="AI23" s="6">
        <f t="shared" si="0"/>
        <v>54.29</v>
      </c>
      <c r="AJ23" s="15">
        <f t="shared" si="0"/>
        <v>0</v>
      </c>
      <c r="AK23" s="15">
        <f t="shared" si="0"/>
        <v>0</v>
      </c>
      <c r="AL23" s="15">
        <f t="shared" si="0"/>
        <v>0</v>
      </c>
      <c r="AM23" s="7">
        <f t="shared" si="1"/>
        <v>55.39</v>
      </c>
      <c r="AN23" s="7">
        <f t="shared" si="2"/>
        <v>54.93</v>
      </c>
      <c r="AO23" s="7">
        <f t="shared" si="3"/>
        <v>54.29</v>
      </c>
      <c r="AP23" s="8">
        <f t="shared" si="9"/>
        <v>54.29</v>
      </c>
      <c r="AQ23" s="53">
        <f t="shared" si="10"/>
        <v>55.39</v>
      </c>
      <c r="AR23" s="54">
        <f t="shared" si="11"/>
        <v>54.29</v>
      </c>
      <c r="AS23" s="54">
        <f t="shared" si="12"/>
        <v>5.4929999999999998E-5</v>
      </c>
      <c r="AT23" s="55">
        <f t="shared" si="13"/>
        <v>5.4929999999999977E-5</v>
      </c>
      <c r="AU23" s="55">
        <f t="shared" si="14"/>
        <v>5.5390000000000003E-5</v>
      </c>
      <c r="AV23" s="55">
        <f t="shared" si="15"/>
        <v>5.5390000000000002E-11</v>
      </c>
      <c r="AW23" s="55">
        <f t="shared" si="16"/>
        <v>5.4290000000000002E-9</v>
      </c>
      <c r="AX23" s="53">
        <f t="shared" si="17"/>
        <v>0</v>
      </c>
      <c r="AY23" s="56">
        <f t="shared" si="18"/>
        <v>54.290054929999997</v>
      </c>
      <c r="AZ23" s="56">
        <f t="shared" si="19"/>
        <v>54.290054930055383</v>
      </c>
      <c r="BA23" s="56">
        <f t="shared" si="20"/>
        <v>109.22005538999998</v>
      </c>
      <c r="BB23" s="56">
        <f t="shared" si="21"/>
        <v>164.61000000542899</v>
      </c>
      <c r="BC23" s="57">
        <f t="shared" si="22"/>
        <v>109.22005538999998</v>
      </c>
      <c r="BD23" s="12">
        <f t="shared" si="4"/>
        <v>1</v>
      </c>
      <c r="BE23">
        <f t="shared" si="23"/>
        <v>55.390100000000004</v>
      </c>
      <c r="BF23">
        <f t="shared" si="24"/>
        <v>54.930199999999999</v>
      </c>
      <c r="BG23">
        <f t="shared" si="25"/>
        <v>54.290300000000002</v>
      </c>
      <c r="BH23" s="3">
        <f t="shared" si="26"/>
        <v>1</v>
      </c>
      <c r="BI23" s="3">
        <f t="shared" si="26"/>
        <v>2</v>
      </c>
      <c r="BJ23" s="3">
        <f t="shared" si="26"/>
        <v>3</v>
      </c>
      <c r="BK23">
        <f t="shared" si="27"/>
        <v>1</v>
      </c>
      <c r="BL23">
        <f t="shared" si="28"/>
        <v>2</v>
      </c>
      <c r="BM23">
        <f t="shared" si="29"/>
        <v>3</v>
      </c>
    </row>
    <row r="24" spans="1:65" ht="16.5" hidden="1" customHeight="1">
      <c r="A24" s="14" t="str">
        <f>IF(Seznam!U24="","",Seznam!U24)</f>
        <v/>
      </c>
      <c r="B24" s="14" t="str">
        <f>IF(Seznam!V24="","",Seznam!V24)</f>
        <v>ŠRÁMEK Petr</v>
      </c>
      <c r="C24" s="38" t="str">
        <f>IF(Seznam!W24="","",Seznam!W24)</f>
        <v>Racing Art Vamberk</v>
      </c>
      <c r="D24" s="39" t="str">
        <f>IF(Seznam!X24="","",Seznam!X24)</f>
        <v>VČ</v>
      </c>
      <c r="E24" s="13" t="str">
        <f>IF(Tr!Z24="","",Tr!Z24)</f>
        <v/>
      </c>
      <c r="F24" s="67" t="str">
        <f>IF(Tr!AA24="","",Tr!AA24)</f>
        <v/>
      </c>
      <c r="G24" s="67" t="str">
        <f>IF(Tr!AB24="","",Tr!AB24)</f>
        <v/>
      </c>
      <c r="H24" s="67" t="str">
        <f>IF(Tr!AC24="","",Tr!AC24)</f>
        <v/>
      </c>
      <c r="I24" s="1">
        <f>IF('1j'!Z24="",0,'1j'!Z24)</f>
        <v>0</v>
      </c>
      <c r="J24" s="68">
        <f>IF('1j'!AA24="",0,'1j'!AA24)</f>
        <v>0</v>
      </c>
      <c r="K24" s="68">
        <f>IF('1j'!AB24="",0,'1j'!AB24)</f>
        <v>0</v>
      </c>
      <c r="L24" s="68">
        <f>IF('1j'!AC24="",0,'1j'!AC24)</f>
        <v>0</v>
      </c>
      <c r="M24" s="1">
        <f>IF('2j (proA 1j)'!Z24="",0,'2j (proA 1j)'!Z24)</f>
        <v>0</v>
      </c>
      <c r="N24" s="68">
        <f>IF('2j (proA 1j)'!AA24="",0,'2j (proA 1j)'!AA24)</f>
        <v>0</v>
      </c>
      <c r="O24" s="68">
        <f>IF('2j (proA 1j)'!AB24="",0,'2j (proA 1j)'!AB24)</f>
        <v>0</v>
      </c>
      <c r="P24" s="68">
        <f>IF('2j (proA 1j)'!AC24="",0,'2j (proA 1j)'!AC24)</f>
        <v>0</v>
      </c>
      <c r="Q24" s="1">
        <f>IF('3j (proA 2j)'!Z24="",0,'3j (proA 2j)'!Z24)</f>
        <v>0</v>
      </c>
      <c r="R24" s="68">
        <f>IF('3j (proA 2j)'!AA24="",0,'3j (proA 2j)'!AA24)</f>
        <v>0</v>
      </c>
      <c r="S24" s="68">
        <f>IF('3j (proA 2j)'!AB24="",0,'3j (proA 2j)'!AB24)</f>
        <v>0</v>
      </c>
      <c r="T24" s="68">
        <f>IF('3j (proA 2j)'!AC24="",0,'3j (proA 2j)'!AC24)</f>
        <v>0</v>
      </c>
      <c r="U24" s="1" t="str">
        <f t="shared" si="6"/>
        <v/>
      </c>
      <c r="V24" s="65" t="str">
        <f t="shared" si="7"/>
        <v/>
      </c>
      <c r="W24" s="3"/>
      <c r="X24" s="3"/>
      <c r="Y24" s="3"/>
      <c r="Z24" s="52" t="str">
        <f t="shared" si="8"/>
        <v>B</v>
      </c>
      <c r="AA24" s="4">
        <f t="shared" si="0"/>
        <v>0</v>
      </c>
      <c r="AB24" s="4">
        <f t="shared" si="0"/>
        <v>0</v>
      </c>
      <c r="AC24" s="4">
        <f t="shared" si="0"/>
        <v>0</v>
      </c>
      <c r="AD24" s="4">
        <f t="shared" si="0"/>
        <v>0</v>
      </c>
      <c r="AE24" s="5">
        <f t="shared" si="0"/>
        <v>0</v>
      </c>
      <c r="AF24" s="15">
        <f t="shared" si="0"/>
        <v>0</v>
      </c>
      <c r="AG24" s="15">
        <f t="shared" si="0"/>
        <v>0</v>
      </c>
      <c r="AH24" s="15">
        <f t="shared" si="0"/>
        <v>0</v>
      </c>
      <c r="AI24" s="6">
        <f t="shared" si="0"/>
        <v>0</v>
      </c>
      <c r="AJ24" s="15">
        <f t="shared" si="0"/>
        <v>0</v>
      </c>
      <c r="AK24" s="15">
        <f t="shared" si="0"/>
        <v>0</v>
      </c>
      <c r="AL24" s="15">
        <f t="shared" si="0"/>
        <v>0</v>
      </c>
      <c r="AM24" s="7">
        <f t="shared" si="1"/>
        <v>0</v>
      </c>
      <c r="AN24" s="7">
        <f t="shared" si="2"/>
        <v>0</v>
      </c>
      <c r="AO24" s="7">
        <f t="shared" si="3"/>
        <v>0</v>
      </c>
      <c r="AP24" s="8">
        <f t="shared" si="9"/>
        <v>0</v>
      </c>
      <c r="AQ24" s="53">
        <f t="shared" si="10"/>
        <v>0</v>
      </c>
      <c r="AR24" s="54">
        <f t="shared" si="11"/>
        <v>0</v>
      </c>
      <c r="AS24" s="54">
        <f t="shared" si="12"/>
        <v>0</v>
      </c>
      <c r="AT24" s="55">
        <f t="shared" si="13"/>
        <v>0</v>
      </c>
      <c r="AU24" s="55">
        <f t="shared" si="14"/>
        <v>0</v>
      </c>
      <c r="AV24" s="55">
        <f t="shared" si="15"/>
        <v>0</v>
      </c>
      <c r="AW24" s="55">
        <f t="shared" si="16"/>
        <v>0</v>
      </c>
      <c r="AX24" s="53">
        <f t="shared" si="17"/>
        <v>0</v>
      </c>
      <c r="AY24" s="56">
        <f t="shared" si="18"/>
        <v>0</v>
      </c>
      <c r="AZ24" s="56">
        <f t="shared" si="19"/>
        <v>0</v>
      </c>
      <c r="BA24" s="56">
        <f t="shared" si="20"/>
        <v>0</v>
      </c>
      <c r="BB24" s="56">
        <f t="shared" si="21"/>
        <v>0</v>
      </c>
      <c r="BC24" s="57" t="str">
        <f t="shared" si="22"/>
        <v/>
      </c>
      <c r="BD24" s="12" t="str">
        <f t="shared" si="4"/>
        <v/>
      </c>
      <c r="BE24">
        <f t="shared" si="23"/>
        <v>1E-4</v>
      </c>
      <c r="BF24">
        <f t="shared" si="24"/>
        <v>2.0000000000000001E-4</v>
      </c>
      <c r="BG24">
        <f t="shared" si="25"/>
        <v>2.9999999999999997E-4</v>
      </c>
      <c r="BH24" s="3">
        <f t="shared" si="26"/>
        <v>3</v>
      </c>
      <c r="BI24" s="3">
        <f t="shared" si="26"/>
        <v>2</v>
      </c>
      <c r="BJ24" s="3">
        <f t="shared" si="26"/>
        <v>1</v>
      </c>
      <c r="BK24">
        <f t="shared" si="27"/>
        <v>3</v>
      </c>
      <c r="BL24">
        <f t="shared" si="28"/>
        <v>2</v>
      </c>
      <c r="BM24">
        <f t="shared" si="29"/>
        <v>1</v>
      </c>
    </row>
    <row r="25" spans="1:65" ht="16.5" hidden="1" customHeight="1">
      <c r="A25" s="14" t="str">
        <f>IF(Seznam!U25="","",Seznam!U25)</f>
        <v/>
      </c>
      <c r="B25" s="14" t="str">
        <f>IF(Seznam!V25="","",Seznam!V25)</f>
        <v>FIALKA MICHAL</v>
      </c>
      <c r="C25" s="38" t="str">
        <f>IF(Seznam!W25="","",Seznam!W25)</f>
        <v xml:space="preserve">MFK Ostrov </v>
      </c>
      <c r="D25" s="39" t="str">
        <f>IF(Seznam!X25="","",Seznam!X25)</f>
        <v>ZČ</v>
      </c>
      <c r="E25" s="13" t="str">
        <f>IF(Tr!Z25="","",Tr!Z25)</f>
        <v/>
      </c>
      <c r="F25" s="67" t="str">
        <f>IF(Tr!AA25="","",Tr!AA25)</f>
        <v/>
      </c>
      <c r="G25" s="67" t="str">
        <f>IF(Tr!AB25="","",Tr!AB25)</f>
        <v/>
      </c>
      <c r="H25" s="67" t="str">
        <f>IF(Tr!AC25="","",Tr!AC25)</f>
        <v/>
      </c>
      <c r="I25" s="1">
        <f>IF('1j'!Z25="",0,'1j'!Z25)</f>
        <v>0</v>
      </c>
      <c r="J25" s="68">
        <f>IF('1j'!AA25="",0,'1j'!AA25)</f>
        <v>0</v>
      </c>
      <c r="K25" s="68">
        <f>IF('1j'!AB25="",0,'1j'!AB25)</f>
        <v>0</v>
      </c>
      <c r="L25" s="68">
        <f>IF('1j'!AC25="",0,'1j'!AC25)</f>
        <v>0</v>
      </c>
      <c r="M25" s="1">
        <f>IF('2j (proA 1j)'!Z25="",0,'2j (proA 1j)'!Z25)</f>
        <v>0</v>
      </c>
      <c r="N25" s="68">
        <f>IF('2j (proA 1j)'!AA25="",0,'2j (proA 1j)'!AA25)</f>
        <v>0</v>
      </c>
      <c r="O25" s="68">
        <f>IF('2j (proA 1j)'!AB25="",0,'2j (proA 1j)'!AB25)</f>
        <v>0</v>
      </c>
      <c r="P25" s="68">
        <f>IF('2j (proA 1j)'!AC25="",0,'2j (proA 1j)'!AC25)</f>
        <v>0</v>
      </c>
      <c r="Q25" s="1">
        <f>IF('3j (proA 2j)'!Z25="",0,'3j (proA 2j)'!Z25)</f>
        <v>0</v>
      </c>
      <c r="R25" s="68">
        <f>IF('3j (proA 2j)'!AA25="",0,'3j (proA 2j)'!AA25)</f>
        <v>0</v>
      </c>
      <c r="S25" s="68">
        <f>IF('3j (proA 2j)'!AB25="",0,'3j (proA 2j)'!AB25)</f>
        <v>0</v>
      </c>
      <c r="T25" s="68">
        <f>IF('3j (proA 2j)'!AC25="",0,'3j (proA 2j)'!AC25)</f>
        <v>0</v>
      </c>
      <c r="U25" s="1" t="str">
        <f t="shared" si="6"/>
        <v/>
      </c>
      <c r="V25" s="65" t="str">
        <f t="shared" si="7"/>
        <v/>
      </c>
      <c r="W25" s="3"/>
      <c r="X25" s="3"/>
      <c r="Y25" s="3"/>
      <c r="Z25" s="52" t="str">
        <f t="shared" si="8"/>
        <v>B</v>
      </c>
      <c r="AA25" s="4">
        <f t="shared" si="0"/>
        <v>0</v>
      </c>
      <c r="AB25" s="4">
        <f t="shared" si="0"/>
        <v>0</v>
      </c>
      <c r="AC25" s="4">
        <f t="shared" si="0"/>
        <v>0</v>
      </c>
      <c r="AD25" s="4">
        <f t="shared" si="0"/>
        <v>0</v>
      </c>
      <c r="AE25" s="5">
        <f t="shared" si="0"/>
        <v>0</v>
      </c>
      <c r="AF25" s="15">
        <f t="shared" si="0"/>
        <v>0</v>
      </c>
      <c r="AG25" s="15">
        <f t="shared" si="0"/>
        <v>0</v>
      </c>
      <c r="AH25" s="15">
        <f t="shared" si="0"/>
        <v>0</v>
      </c>
      <c r="AI25" s="6">
        <f t="shared" si="0"/>
        <v>0</v>
      </c>
      <c r="AJ25" s="15">
        <f t="shared" si="0"/>
        <v>0</v>
      </c>
      <c r="AK25" s="15">
        <f t="shared" si="0"/>
        <v>0</v>
      </c>
      <c r="AL25" s="15">
        <f t="shared" si="0"/>
        <v>0</v>
      </c>
      <c r="AM25" s="7">
        <f t="shared" si="1"/>
        <v>0</v>
      </c>
      <c r="AN25" s="7">
        <f t="shared" si="2"/>
        <v>0</v>
      </c>
      <c r="AO25" s="7">
        <f t="shared" si="3"/>
        <v>0</v>
      </c>
      <c r="AP25" s="8">
        <f t="shared" si="9"/>
        <v>0</v>
      </c>
      <c r="AQ25" s="53">
        <f t="shared" si="10"/>
        <v>0</v>
      </c>
      <c r="AR25" s="54">
        <f t="shared" si="11"/>
        <v>0</v>
      </c>
      <c r="AS25" s="54">
        <f t="shared" si="12"/>
        <v>0</v>
      </c>
      <c r="AT25" s="55">
        <f t="shared" si="13"/>
        <v>0</v>
      </c>
      <c r="AU25" s="55">
        <f t="shared" si="14"/>
        <v>0</v>
      </c>
      <c r="AV25" s="55">
        <f t="shared" si="15"/>
        <v>0</v>
      </c>
      <c r="AW25" s="55">
        <f t="shared" si="16"/>
        <v>0</v>
      </c>
      <c r="AX25" s="53">
        <f t="shared" si="17"/>
        <v>0</v>
      </c>
      <c r="AY25" s="56">
        <f t="shared" si="18"/>
        <v>0</v>
      </c>
      <c r="AZ25" s="56">
        <f t="shared" si="19"/>
        <v>0</v>
      </c>
      <c r="BA25" s="56">
        <f t="shared" si="20"/>
        <v>0</v>
      </c>
      <c r="BB25" s="56">
        <f t="shared" si="21"/>
        <v>0</v>
      </c>
      <c r="BC25" s="57" t="str">
        <f t="shared" si="22"/>
        <v/>
      </c>
      <c r="BD25" s="12" t="str">
        <f t="shared" si="4"/>
        <v/>
      </c>
      <c r="BE25">
        <f t="shared" si="23"/>
        <v>1E-4</v>
      </c>
      <c r="BF25">
        <f t="shared" si="24"/>
        <v>2.0000000000000001E-4</v>
      </c>
      <c r="BG25">
        <f t="shared" si="25"/>
        <v>2.9999999999999997E-4</v>
      </c>
      <c r="BH25" s="3">
        <f t="shared" si="26"/>
        <v>3</v>
      </c>
      <c r="BI25" s="3">
        <f t="shared" si="26"/>
        <v>2</v>
      </c>
      <c r="BJ25" s="3">
        <f t="shared" si="26"/>
        <v>1</v>
      </c>
      <c r="BK25">
        <f t="shared" si="27"/>
        <v>3</v>
      </c>
      <c r="BL25">
        <f t="shared" si="28"/>
        <v>2</v>
      </c>
      <c r="BM25">
        <f t="shared" si="29"/>
        <v>1</v>
      </c>
    </row>
    <row r="26" spans="1:65" ht="16.5" hidden="1" customHeight="1">
      <c r="A26" s="14" t="str">
        <f>IF(Seznam!U26="","",Seznam!U26)</f>
        <v/>
      </c>
      <c r="B26" s="14" t="str">
        <f>IF(Seznam!V26="","",Seznam!V26)</f>
        <v xml:space="preserve">KEJVAL Jan </v>
      </c>
      <c r="C26" s="38" t="str">
        <f>IF(Seznam!W26="","",Seznam!W26)</f>
        <v>ÚAMK - AMK Škoda</v>
      </c>
      <c r="D26" s="39" t="str">
        <f>IF(Seznam!X26="","",Seznam!X26)</f>
        <v>StČ</v>
      </c>
      <c r="E26" s="13" t="str">
        <f>IF(Tr!Z26="","",Tr!Z26)</f>
        <v/>
      </c>
      <c r="F26" s="67" t="str">
        <f>IF(Tr!AA26="","",Tr!AA26)</f>
        <v/>
      </c>
      <c r="G26" s="67" t="str">
        <f>IF(Tr!AB26="","",Tr!AB26)</f>
        <v/>
      </c>
      <c r="H26" s="67" t="str">
        <f>IF(Tr!AC26="","",Tr!AC26)</f>
        <v/>
      </c>
      <c r="I26" s="1">
        <f>IF('1j'!Z26="",0,'1j'!Z26)</f>
        <v>0</v>
      </c>
      <c r="J26" s="68">
        <f>IF('1j'!AA26="",0,'1j'!AA26)</f>
        <v>0</v>
      </c>
      <c r="K26" s="68">
        <f>IF('1j'!AB26="",0,'1j'!AB26)</f>
        <v>0</v>
      </c>
      <c r="L26" s="68">
        <f>IF('1j'!AC26="",0,'1j'!AC26)</f>
        <v>0</v>
      </c>
      <c r="M26" s="1">
        <f>IF('2j (proA 1j)'!Z26="",0,'2j (proA 1j)'!Z26)</f>
        <v>0</v>
      </c>
      <c r="N26" s="68">
        <f>IF('2j (proA 1j)'!AA26="",0,'2j (proA 1j)'!AA26)</f>
        <v>0</v>
      </c>
      <c r="O26" s="68">
        <f>IF('2j (proA 1j)'!AB26="",0,'2j (proA 1j)'!AB26)</f>
        <v>0</v>
      </c>
      <c r="P26" s="68">
        <f>IF('2j (proA 1j)'!AC26="",0,'2j (proA 1j)'!AC26)</f>
        <v>0</v>
      </c>
      <c r="Q26" s="1">
        <f>IF('3j (proA 2j)'!Z26="",0,'3j (proA 2j)'!Z26)</f>
        <v>0</v>
      </c>
      <c r="R26" s="68">
        <f>IF('3j (proA 2j)'!AA26="",0,'3j (proA 2j)'!AA26)</f>
        <v>0</v>
      </c>
      <c r="S26" s="68">
        <f>IF('3j (proA 2j)'!AB26="",0,'3j (proA 2j)'!AB26)</f>
        <v>0</v>
      </c>
      <c r="T26" s="68">
        <f>IF('3j (proA 2j)'!AC26="",0,'3j (proA 2j)'!AC26)</f>
        <v>0</v>
      </c>
      <c r="U26" s="1" t="str">
        <f t="shared" si="6"/>
        <v/>
      </c>
      <c r="V26" s="65" t="str">
        <f t="shared" si="7"/>
        <v/>
      </c>
      <c r="W26" s="3"/>
      <c r="X26" s="3"/>
      <c r="Y26" s="3"/>
      <c r="Z26" s="52" t="str">
        <f t="shared" si="8"/>
        <v>B</v>
      </c>
      <c r="AA26" s="4">
        <f t="shared" si="0"/>
        <v>0</v>
      </c>
      <c r="AB26" s="4">
        <f t="shared" si="0"/>
        <v>0</v>
      </c>
      <c r="AC26" s="4">
        <f t="shared" si="0"/>
        <v>0</v>
      </c>
      <c r="AD26" s="4">
        <f t="shared" si="0"/>
        <v>0</v>
      </c>
      <c r="AE26" s="5">
        <f t="shared" si="0"/>
        <v>0</v>
      </c>
      <c r="AF26" s="15">
        <f t="shared" si="0"/>
        <v>0</v>
      </c>
      <c r="AG26" s="15">
        <f t="shared" si="0"/>
        <v>0</v>
      </c>
      <c r="AH26" s="15">
        <f t="shared" si="0"/>
        <v>0</v>
      </c>
      <c r="AI26" s="6">
        <f t="shared" si="0"/>
        <v>0</v>
      </c>
      <c r="AJ26" s="15">
        <f t="shared" si="0"/>
        <v>0</v>
      </c>
      <c r="AK26" s="15">
        <f t="shared" si="0"/>
        <v>0</v>
      </c>
      <c r="AL26" s="15">
        <f t="shared" si="0"/>
        <v>0</v>
      </c>
      <c r="AM26" s="7">
        <f t="shared" si="1"/>
        <v>0</v>
      </c>
      <c r="AN26" s="7">
        <f t="shared" si="2"/>
        <v>0</v>
      </c>
      <c r="AO26" s="7">
        <f t="shared" si="3"/>
        <v>0</v>
      </c>
      <c r="AP26" s="8">
        <f t="shared" si="9"/>
        <v>0</v>
      </c>
      <c r="AQ26" s="53">
        <f t="shared" si="10"/>
        <v>0</v>
      </c>
      <c r="AR26" s="54">
        <f t="shared" si="11"/>
        <v>0</v>
      </c>
      <c r="AS26" s="54">
        <f t="shared" si="12"/>
        <v>0</v>
      </c>
      <c r="AT26" s="55">
        <f t="shared" si="13"/>
        <v>0</v>
      </c>
      <c r="AU26" s="55">
        <f t="shared" si="14"/>
        <v>0</v>
      </c>
      <c r="AV26" s="55">
        <f t="shared" si="15"/>
        <v>0</v>
      </c>
      <c r="AW26" s="55">
        <f t="shared" si="16"/>
        <v>0</v>
      </c>
      <c r="AX26" s="53">
        <f t="shared" si="17"/>
        <v>0</v>
      </c>
      <c r="AY26" s="56">
        <f t="shared" si="18"/>
        <v>0</v>
      </c>
      <c r="AZ26" s="56">
        <f t="shared" si="19"/>
        <v>0</v>
      </c>
      <c r="BA26" s="56">
        <f t="shared" si="20"/>
        <v>0</v>
      </c>
      <c r="BB26" s="56">
        <f t="shared" si="21"/>
        <v>0</v>
      </c>
      <c r="BC26" s="57" t="str">
        <f t="shared" si="22"/>
        <v/>
      </c>
      <c r="BD26" s="12" t="str">
        <f t="shared" si="4"/>
        <v/>
      </c>
      <c r="BE26">
        <f t="shared" si="23"/>
        <v>1E-4</v>
      </c>
      <c r="BF26">
        <f t="shared" si="24"/>
        <v>2.0000000000000001E-4</v>
      </c>
      <c r="BG26">
        <f t="shared" si="25"/>
        <v>2.9999999999999997E-4</v>
      </c>
      <c r="BH26" s="3">
        <f t="shared" si="26"/>
        <v>3</v>
      </c>
      <c r="BI26" s="3">
        <f t="shared" si="26"/>
        <v>2</v>
      </c>
      <c r="BJ26" s="3">
        <f t="shared" si="26"/>
        <v>1</v>
      </c>
      <c r="BK26">
        <f t="shared" si="27"/>
        <v>3</v>
      </c>
      <c r="BL26">
        <f t="shared" si="28"/>
        <v>2</v>
      </c>
      <c r="BM26">
        <f t="shared" si="29"/>
        <v>1</v>
      </c>
    </row>
    <row r="27" spans="1:65" ht="16.5" hidden="1" customHeight="1">
      <c r="A27" s="14" t="str">
        <f>IF(Seznam!U27="","",Seznam!U27)</f>
        <v/>
      </c>
      <c r="B27" s="14" t="str">
        <f>IF(Seznam!V27="","",Seznam!V27)</f>
        <v>RUBNER David</v>
      </c>
      <c r="C27" s="38" t="str">
        <f>IF(Seznam!W27="","",Seznam!W27)</f>
        <v>AK ČR Rožnov p/R. v AČR</v>
      </c>
      <c r="D27" s="39" t="str">
        <f>IF(Seznam!X27="","",Seznam!X27)</f>
        <v>SM</v>
      </c>
      <c r="E27" s="13" t="str">
        <f>IF(Tr!Z27="","",Tr!Z27)</f>
        <v/>
      </c>
      <c r="F27" s="67" t="str">
        <f>IF(Tr!AA27="","",Tr!AA27)</f>
        <v/>
      </c>
      <c r="G27" s="67" t="str">
        <f>IF(Tr!AB27="","",Tr!AB27)</f>
        <v/>
      </c>
      <c r="H27" s="67" t="str">
        <f>IF(Tr!AC27="","",Tr!AC27)</f>
        <v/>
      </c>
      <c r="I27" s="1">
        <f>IF('1j'!Z27="",0,'1j'!Z27)</f>
        <v>0</v>
      </c>
      <c r="J27" s="68">
        <f>IF('1j'!AA27="",0,'1j'!AA27)</f>
        <v>0</v>
      </c>
      <c r="K27" s="68">
        <f>IF('1j'!AB27="",0,'1j'!AB27)</f>
        <v>0</v>
      </c>
      <c r="L27" s="68">
        <f>IF('1j'!AC27="",0,'1j'!AC27)</f>
        <v>0</v>
      </c>
      <c r="M27" s="1">
        <f>IF('2j (proA 1j)'!Z27="",0,'2j (proA 1j)'!Z27)</f>
        <v>0</v>
      </c>
      <c r="N27" s="68">
        <f>IF('2j (proA 1j)'!AA27="",0,'2j (proA 1j)'!AA27)</f>
        <v>0</v>
      </c>
      <c r="O27" s="68">
        <f>IF('2j (proA 1j)'!AB27="",0,'2j (proA 1j)'!AB27)</f>
        <v>0</v>
      </c>
      <c r="P27" s="68">
        <f>IF('2j (proA 1j)'!AC27="",0,'2j (proA 1j)'!AC27)</f>
        <v>0</v>
      </c>
      <c r="Q27" s="1">
        <f>IF('3j (proA 2j)'!Z27="",0,'3j (proA 2j)'!Z27)</f>
        <v>0</v>
      </c>
      <c r="R27" s="68">
        <f>IF('3j (proA 2j)'!AA27="",0,'3j (proA 2j)'!AA27)</f>
        <v>0</v>
      </c>
      <c r="S27" s="68">
        <f>IF('3j (proA 2j)'!AB27="",0,'3j (proA 2j)'!AB27)</f>
        <v>0</v>
      </c>
      <c r="T27" s="68">
        <f>IF('3j (proA 2j)'!AC27="",0,'3j (proA 2j)'!AC27)</f>
        <v>0</v>
      </c>
      <c r="U27" s="1" t="str">
        <f t="shared" si="6"/>
        <v/>
      </c>
      <c r="V27" s="65" t="str">
        <f t="shared" si="7"/>
        <v/>
      </c>
      <c r="W27" s="3"/>
      <c r="X27" s="3"/>
      <c r="Y27" s="3"/>
      <c r="Z27" s="52" t="str">
        <f t="shared" si="8"/>
        <v>B</v>
      </c>
      <c r="AA27" s="4">
        <f t="shared" si="0"/>
        <v>0</v>
      </c>
      <c r="AB27" s="4">
        <f t="shared" si="0"/>
        <v>0</v>
      </c>
      <c r="AC27" s="4">
        <f t="shared" si="0"/>
        <v>0</v>
      </c>
      <c r="AD27" s="4">
        <f t="shared" ref="AD27:AL30" si="30">IF(L27="D",1000,L27)</f>
        <v>0</v>
      </c>
      <c r="AE27" s="5">
        <f t="shared" si="30"/>
        <v>0</v>
      </c>
      <c r="AF27" s="15">
        <f t="shared" si="30"/>
        <v>0</v>
      </c>
      <c r="AG27" s="15">
        <f t="shared" si="30"/>
        <v>0</v>
      </c>
      <c r="AH27" s="15">
        <f t="shared" si="30"/>
        <v>0</v>
      </c>
      <c r="AI27" s="6">
        <f t="shared" si="30"/>
        <v>0</v>
      </c>
      <c r="AJ27" s="15">
        <f t="shared" si="30"/>
        <v>0</v>
      </c>
      <c r="AK27" s="15">
        <f t="shared" si="30"/>
        <v>0</v>
      </c>
      <c r="AL27" s="15">
        <f t="shared" si="30"/>
        <v>0</v>
      </c>
      <c r="AM27" s="7">
        <f t="shared" si="1"/>
        <v>0</v>
      </c>
      <c r="AN27" s="7">
        <f t="shared" si="2"/>
        <v>0</v>
      </c>
      <c r="AO27" s="7">
        <f t="shared" si="3"/>
        <v>0</v>
      </c>
      <c r="AP27" s="8">
        <f t="shared" si="9"/>
        <v>0</v>
      </c>
      <c r="AQ27" s="53">
        <f t="shared" si="10"/>
        <v>0</v>
      </c>
      <c r="AR27" s="54">
        <f t="shared" si="11"/>
        <v>0</v>
      </c>
      <c r="AS27" s="54">
        <f t="shared" si="12"/>
        <v>0</v>
      </c>
      <c r="AT27" s="55">
        <f t="shared" si="13"/>
        <v>0</v>
      </c>
      <c r="AU27" s="55">
        <f t="shared" si="14"/>
        <v>0</v>
      </c>
      <c r="AV27" s="55">
        <f t="shared" si="15"/>
        <v>0</v>
      </c>
      <c r="AW27" s="55">
        <f t="shared" si="16"/>
        <v>0</v>
      </c>
      <c r="AX27" s="53">
        <f t="shared" si="17"/>
        <v>0</v>
      </c>
      <c r="AY27" s="56">
        <f t="shared" si="18"/>
        <v>0</v>
      </c>
      <c r="AZ27" s="56">
        <f t="shared" si="19"/>
        <v>0</v>
      </c>
      <c r="BA27" s="56">
        <f t="shared" si="20"/>
        <v>0</v>
      </c>
      <c r="BB27" s="56">
        <f t="shared" si="21"/>
        <v>0</v>
      </c>
      <c r="BC27" s="57" t="str">
        <f t="shared" si="22"/>
        <v/>
      </c>
      <c r="BD27" s="12" t="str">
        <f t="shared" si="4"/>
        <v/>
      </c>
      <c r="BE27">
        <f t="shared" si="23"/>
        <v>1E-4</v>
      </c>
      <c r="BF27">
        <f t="shared" si="24"/>
        <v>2.0000000000000001E-4</v>
      </c>
      <c r="BG27">
        <f t="shared" si="25"/>
        <v>2.9999999999999997E-4</v>
      </c>
      <c r="BH27" s="3">
        <f t="shared" si="26"/>
        <v>3</v>
      </c>
      <c r="BI27" s="3">
        <f t="shared" si="26"/>
        <v>2</v>
      </c>
      <c r="BJ27" s="3">
        <f t="shared" si="26"/>
        <v>1</v>
      </c>
      <c r="BK27">
        <f t="shared" si="27"/>
        <v>3</v>
      </c>
      <c r="BL27">
        <f t="shared" si="28"/>
        <v>2</v>
      </c>
      <c r="BM27">
        <f t="shared" si="29"/>
        <v>1</v>
      </c>
    </row>
    <row r="28" spans="1:65" ht="16.5" hidden="1" customHeight="1">
      <c r="A28" s="14" t="str">
        <f>IF(Seznam!U28="","",Seznam!U28)</f>
        <v/>
      </c>
      <c r="B28" s="14" t="str">
        <f>IF(Seznam!V28="","",Seznam!V28)</f>
        <v>NEVOSAD Filip</v>
      </c>
      <c r="C28" s="38" t="str">
        <f>IF(Seznam!W28="","",Seznam!W28)</f>
        <v>ÚAMK - AMK Škoda</v>
      </c>
      <c r="D28" s="39" t="str">
        <f>IF(Seznam!X28="","",Seznam!X28)</f>
        <v>StČ</v>
      </c>
      <c r="E28" s="13" t="str">
        <f>IF(Tr!Z28="","",Tr!Z28)</f>
        <v/>
      </c>
      <c r="F28" s="67" t="str">
        <f>IF(Tr!AA28="","",Tr!AA28)</f>
        <v/>
      </c>
      <c r="G28" s="67" t="str">
        <f>IF(Tr!AB28="","",Tr!AB28)</f>
        <v/>
      </c>
      <c r="H28" s="67" t="str">
        <f>IF(Tr!AC28="","",Tr!AC28)</f>
        <v/>
      </c>
      <c r="I28" s="1">
        <f>IF('1j'!Z28="",0,'1j'!Z28)</f>
        <v>0</v>
      </c>
      <c r="J28" s="68">
        <f>IF('1j'!AA28="",0,'1j'!AA28)</f>
        <v>0</v>
      </c>
      <c r="K28" s="68">
        <f>IF('1j'!AB28="",0,'1j'!AB28)</f>
        <v>0</v>
      </c>
      <c r="L28" s="68">
        <f>IF('1j'!AC28="",0,'1j'!AC28)</f>
        <v>0</v>
      </c>
      <c r="M28" s="1">
        <f>IF('2j (proA 1j)'!Z28="",0,'2j (proA 1j)'!Z28)</f>
        <v>0</v>
      </c>
      <c r="N28" s="68">
        <f>IF('2j (proA 1j)'!AA28="",0,'2j (proA 1j)'!AA28)</f>
        <v>0</v>
      </c>
      <c r="O28" s="68">
        <f>IF('2j (proA 1j)'!AB28="",0,'2j (proA 1j)'!AB28)</f>
        <v>0</v>
      </c>
      <c r="P28" s="68">
        <f>IF('2j (proA 1j)'!AC28="",0,'2j (proA 1j)'!AC28)</f>
        <v>0</v>
      </c>
      <c r="Q28" s="1">
        <f>IF('3j (proA 2j)'!Z28="",0,'3j (proA 2j)'!Z28)</f>
        <v>0</v>
      </c>
      <c r="R28" s="68">
        <f>IF('3j (proA 2j)'!AA28="",0,'3j (proA 2j)'!AA28)</f>
        <v>0</v>
      </c>
      <c r="S28" s="68">
        <f>IF('3j (proA 2j)'!AB28="",0,'3j (proA 2j)'!AB28)</f>
        <v>0</v>
      </c>
      <c r="T28" s="68">
        <f>IF('3j (proA 2j)'!AC28="",0,'3j (proA 2j)'!AC28)</f>
        <v>0</v>
      </c>
      <c r="U28" s="1" t="str">
        <f t="shared" si="6"/>
        <v/>
      </c>
      <c r="V28" s="65" t="str">
        <f t="shared" si="7"/>
        <v/>
      </c>
      <c r="Z28" s="52" t="str">
        <f t="shared" si="8"/>
        <v>B</v>
      </c>
      <c r="AA28" s="4">
        <f t="shared" ref="AA28:AC30" si="31">IF(I28="D",1000,I28)</f>
        <v>0</v>
      </c>
      <c r="AB28" s="4">
        <f t="shared" si="31"/>
        <v>0</v>
      </c>
      <c r="AC28" s="4">
        <f t="shared" si="31"/>
        <v>0</v>
      </c>
      <c r="AD28" s="4">
        <f t="shared" si="30"/>
        <v>0</v>
      </c>
      <c r="AE28" s="5">
        <f t="shared" si="30"/>
        <v>0</v>
      </c>
      <c r="AF28" s="15">
        <f t="shared" si="30"/>
        <v>0</v>
      </c>
      <c r="AG28" s="15">
        <f t="shared" si="30"/>
        <v>0</v>
      </c>
      <c r="AH28" s="15">
        <f t="shared" si="30"/>
        <v>0</v>
      </c>
      <c r="AI28" s="6">
        <f t="shared" si="30"/>
        <v>0</v>
      </c>
      <c r="AJ28" s="15">
        <f t="shared" si="30"/>
        <v>0</v>
      </c>
      <c r="AK28" s="15">
        <f t="shared" si="30"/>
        <v>0</v>
      </c>
      <c r="AL28" s="15">
        <f t="shared" si="30"/>
        <v>0</v>
      </c>
      <c r="AM28" s="7">
        <f t="shared" si="1"/>
        <v>0</v>
      </c>
      <c r="AN28" s="7">
        <f t="shared" si="2"/>
        <v>0</v>
      </c>
      <c r="AO28" s="7">
        <f t="shared" si="3"/>
        <v>0</v>
      </c>
      <c r="AP28" s="8">
        <f t="shared" si="9"/>
        <v>0</v>
      </c>
      <c r="AQ28" s="53">
        <f t="shared" si="10"/>
        <v>0</v>
      </c>
      <c r="AR28" s="54">
        <f t="shared" si="11"/>
        <v>0</v>
      </c>
      <c r="AS28" s="54">
        <f t="shared" si="12"/>
        <v>0</v>
      </c>
      <c r="AT28" s="55">
        <f t="shared" si="13"/>
        <v>0</v>
      </c>
      <c r="AU28" s="55">
        <f t="shared" si="14"/>
        <v>0</v>
      </c>
      <c r="AV28" s="55">
        <f t="shared" si="15"/>
        <v>0</v>
      </c>
      <c r="AW28" s="55">
        <f t="shared" si="16"/>
        <v>0</v>
      </c>
      <c r="AX28" s="53">
        <f t="shared" si="17"/>
        <v>0</v>
      </c>
      <c r="AY28" s="56">
        <f t="shared" si="18"/>
        <v>0</v>
      </c>
      <c r="AZ28" s="56">
        <f t="shared" si="19"/>
        <v>0</v>
      </c>
      <c r="BA28" s="56">
        <f t="shared" si="20"/>
        <v>0</v>
      </c>
      <c r="BB28" s="56">
        <f t="shared" si="21"/>
        <v>0</v>
      </c>
      <c r="BC28" s="57" t="str">
        <f t="shared" si="22"/>
        <v/>
      </c>
      <c r="BD28" s="12" t="str">
        <f t="shared" si="4"/>
        <v/>
      </c>
      <c r="BE28">
        <f t="shared" si="23"/>
        <v>1E-4</v>
      </c>
      <c r="BF28">
        <f t="shared" si="24"/>
        <v>2.0000000000000001E-4</v>
      </c>
      <c r="BG28">
        <f t="shared" si="25"/>
        <v>2.9999999999999997E-4</v>
      </c>
      <c r="BH28" s="3">
        <f t="shared" si="26"/>
        <v>3</v>
      </c>
      <c r="BI28" s="3">
        <f t="shared" si="26"/>
        <v>2</v>
      </c>
      <c r="BJ28" s="3">
        <f t="shared" si="26"/>
        <v>1</v>
      </c>
      <c r="BK28">
        <f t="shared" si="27"/>
        <v>3</v>
      </c>
      <c r="BL28">
        <f t="shared" si="28"/>
        <v>2</v>
      </c>
      <c r="BM28">
        <f t="shared" si="29"/>
        <v>1</v>
      </c>
    </row>
    <row r="29" spans="1:65" ht="16.5" hidden="1" customHeight="1">
      <c r="A29" s="14" t="str">
        <f>IF(Seznam!U29="","",Seznam!U29)</f>
        <v/>
      </c>
      <c r="B29" s="14" t="str">
        <f>IF(Seznam!V29="","",Seznam!V29)</f>
        <v>DOSTÁL Aleš</v>
      </c>
      <c r="C29" s="38" t="str">
        <f>IF(Seznam!W29="","",Seznam!W29)</f>
        <v>AK ČR Rožnov p/R. v AČR</v>
      </c>
      <c r="D29" s="39" t="str">
        <f>IF(Seznam!X29="","",Seznam!X29)</f>
        <v>SM</v>
      </c>
      <c r="E29" s="13" t="str">
        <f>IF(Tr!Z29="","",Tr!Z29)</f>
        <v/>
      </c>
      <c r="F29" s="67" t="str">
        <f>IF(Tr!AA29="","",Tr!AA29)</f>
        <v/>
      </c>
      <c r="G29" s="67" t="str">
        <f>IF(Tr!AB29="","",Tr!AB29)</f>
        <v/>
      </c>
      <c r="H29" s="67" t="str">
        <f>IF(Tr!AC29="","",Tr!AC29)</f>
        <v/>
      </c>
      <c r="I29" s="1">
        <f>IF('1j'!Z29="",0,'1j'!Z29)</f>
        <v>0</v>
      </c>
      <c r="J29" s="68">
        <f>IF('1j'!AA29="",0,'1j'!AA29)</f>
        <v>0</v>
      </c>
      <c r="K29" s="68">
        <f>IF('1j'!AB29="",0,'1j'!AB29)</f>
        <v>0</v>
      </c>
      <c r="L29" s="68">
        <f>IF('1j'!AC29="",0,'1j'!AC29)</f>
        <v>0</v>
      </c>
      <c r="M29" s="1">
        <f>IF('2j (proA 1j)'!Z29="",0,'2j (proA 1j)'!Z29)</f>
        <v>0</v>
      </c>
      <c r="N29" s="68">
        <f>IF('2j (proA 1j)'!AA29="",0,'2j (proA 1j)'!AA29)</f>
        <v>0</v>
      </c>
      <c r="O29" s="68">
        <f>IF('2j (proA 1j)'!AB29="",0,'2j (proA 1j)'!AB29)</f>
        <v>0</v>
      </c>
      <c r="P29" s="68">
        <f>IF('2j (proA 1j)'!AC29="",0,'2j (proA 1j)'!AC29)</f>
        <v>0</v>
      </c>
      <c r="Q29" s="1">
        <f>IF('3j (proA 2j)'!Z29="",0,'3j (proA 2j)'!Z29)</f>
        <v>0</v>
      </c>
      <c r="R29" s="68">
        <f>IF('3j (proA 2j)'!AA29="",0,'3j (proA 2j)'!AA29)</f>
        <v>0</v>
      </c>
      <c r="S29" s="68">
        <f>IF('3j (proA 2j)'!AB29="",0,'3j (proA 2j)'!AB29)</f>
        <v>0</v>
      </c>
      <c r="T29" s="68">
        <f>IF('3j (proA 2j)'!AC29="",0,'3j (proA 2j)'!AC29)</f>
        <v>0</v>
      </c>
      <c r="U29" s="1" t="str">
        <f t="shared" si="6"/>
        <v/>
      </c>
      <c r="V29" s="65" t="str">
        <f t="shared" si="7"/>
        <v/>
      </c>
      <c r="Z29" s="52" t="str">
        <f t="shared" si="8"/>
        <v>B</v>
      </c>
      <c r="AA29" s="4">
        <f t="shared" si="31"/>
        <v>0</v>
      </c>
      <c r="AB29" s="4">
        <f t="shared" si="31"/>
        <v>0</v>
      </c>
      <c r="AC29" s="4">
        <f t="shared" si="31"/>
        <v>0</v>
      </c>
      <c r="AD29" s="4">
        <f t="shared" si="30"/>
        <v>0</v>
      </c>
      <c r="AE29" s="5">
        <f t="shared" si="30"/>
        <v>0</v>
      </c>
      <c r="AF29" s="15">
        <f t="shared" si="30"/>
        <v>0</v>
      </c>
      <c r="AG29" s="15">
        <f t="shared" si="30"/>
        <v>0</v>
      </c>
      <c r="AH29" s="15">
        <f t="shared" si="30"/>
        <v>0</v>
      </c>
      <c r="AI29" s="6">
        <f t="shared" si="30"/>
        <v>0</v>
      </c>
      <c r="AJ29" s="15">
        <f t="shared" si="30"/>
        <v>0</v>
      </c>
      <c r="AK29" s="15">
        <f t="shared" si="30"/>
        <v>0</v>
      </c>
      <c r="AL29" s="15">
        <f t="shared" si="30"/>
        <v>0</v>
      </c>
      <c r="AM29" s="7">
        <f t="shared" si="1"/>
        <v>0</v>
      </c>
      <c r="AN29" s="7">
        <f t="shared" si="2"/>
        <v>0</v>
      </c>
      <c r="AO29" s="7">
        <f t="shared" si="3"/>
        <v>0</v>
      </c>
      <c r="AP29" s="8">
        <f t="shared" si="9"/>
        <v>0</v>
      </c>
      <c r="AQ29" s="53">
        <f t="shared" si="10"/>
        <v>0</v>
      </c>
      <c r="AR29" s="54">
        <f t="shared" si="11"/>
        <v>0</v>
      </c>
      <c r="AS29" s="54">
        <f t="shared" si="12"/>
        <v>0</v>
      </c>
      <c r="AT29" s="55">
        <f t="shared" si="13"/>
        <v>0</v>
      </c>
      <c r="AU29" s="55">
        <f t="shared" si="14"/>
        <v>0</v>
      </c>
      <c r="AV29" s="55">
        <f t="shared" si="15"/>
        <v>0</v>
      </c>
      <c r="AW29" s="55">
        <f t="shared" si="16"/>
        <v>0</v>
      </c>
      <c r="AX29" s="53">
        <f t="shared" si="17"/>
        <v>0</v>
      </c>
      <c r="AY29" s="56">
        <f t="shared" si="18"/>
        <v>0</v>
      </c>
      <c r="AZ29" s="56">
        <f t="shared" si="19"/>
        <v>0</v>
      </c>
      <c r="BA29" s="56">
        <f t="shared" si="20"/>
        <v>0</v>
      </c>
      <c r="BB29" s="56">
        <f t="shared" si="21"/>
        <v>0</v>
      </c>
      <c r="BC29" s="57" t="str">
        <f t="shared" si="22"/>
        <v/>
      </c>
      <c r="BD29" s="12" t="str">
        <f t="shared" si="4"/>
        <v/>
      </c>
      <c r="BE29">
        <f t="shared" si="23"/>
        <v>1E-4</v>
      </c>
      <c r="BF29">
        <f t="shared" si="24"/>
        <v>2.0000000000000001E-4</v>
      </c>
      <c r="BG29">
        <f t="shared" si="25"/>
        <v>2.9999999999999997E-4</v>
      </c>
      <c r="BH29" s="3">
        <f t="shared" si="26"/>
        <v>3</v>
      </c>
      <c r="BI29" s="3">
        <f t="shared" si="26"/>
        <v>2</v>
      </c>
      <c r="BJ29" s="3">
        <f t="shared" si="26"/>
        <v>1</v>
      </c>
      <c r="BK29">
        <f t="shared" si="27"/>
        <v>3</v>
      </c>
      <c r="BL29">
        <f t="shared" si="28"/>
        <v>2</v>
      </c>
      <c r="BM29">
        <f t="shared" si="29"/>
        <v>1</v>
      </c>
    </row>
    <row r="30" spans="1:65" ht="16.5" hidden="1" customHeight="1">
      <c r="A30" s="14" t="str">
        <f>IF(Seznam!U30="","",Seznam!U30)</f>
        <v/>
      </c>
      <c r="B30" s="14" t="str">
        <f>IF(Seznam!V30="","",Seznam!V30)</f>
        <v>TEJKL Jan</v>
      </c>
      <c r="C30" s="38" t="str">
        <f>IF(Seznam!W30="","",Seznam!W30)</f>
        <v>ÚAMK - AMK Škoda</v>
      </c>
      <c r="D30" s="39" t="str">
        <f>IF(Seznam!X30="","",Seznam!X30)</f>
        <v>StČ</v>
      </c>
      <c r="E30" s="13" t="str">
        <f>IF(Tr!Z30="","",Tr!Z30)</f>
        <v/>
      </c>
      <c r="F30" s="67" t="str">
        <f>IF(Tr!AA30="","",Tr!AA30)</f>
        <v/>
      </c>
      <c r="G30" s="67" t="str">
        <f>IF(Tr!AB30="","",Tr!AB30)</f>
        <v/>
      </c>
      <c r="H30" s="67" t="str">
        <f>IF(Tr!AC30="","",Tr!AC30)</f>
        <v/>
      </c>
      <c r="I30" s="1">
        <f>IF('1j'!Z30="",0,'1j'!Z30)</f>
        <v>0</v>
      </c>
      <c r="J30" s="68">
        <f>IF('1j'!AA30="",0,'1j'!AA30)</f>
        <v>0</v>
      </c>
      <c r="K30" s="68">
        <f>IF('1j'!AB30="",0,'1j'!AB30)</f>
        <v>0</v>
      </c>
      <c r="L30" s="68">
        <f>IF('1j'!AC30="",0,'1j'!AC30)</f>
        <v>0</v>
      </c>
      <c r="M30" s="1">
        <f>IF('2j (proA 1j)'!Z30="",0,'2j (proA 1j)'!Z30)</f>
        <v>0</v>
      </c>
      <c r="N30" s="68">
        <f>IF('2j (proA 1j)'!AA30="",0,'2j (proA 1j)'!AA30)</f>
        <v>0</v>
      </c>
      <c r="O30" s="68">
        <f>IF('2j (proA 1j)'!AB30="",0,'2j (proA 1j)'!AB30)</f>
        <v>0</v>
      </c>
      <c r="P30" s="68">
        <f>IF('2j (proA 1j)'!AC30="",0,'2j (proA 1j)'!AC30)</f>
        <v>0</v>
      </c>
      <c r="Q30" s="1">
        <f>IF('3j (proA 2j)'!Z30="",0,'3j (proA 2j)'!Z30)</f>
        <v>0</v>
      </c>
      <c r="R30" s="68">
        <f>IF('3j (proA 2j)'!AA30="",0,'3j (proA 2j)'!AA30)</f>
        <v>0</v>
      </c>
      <c r="S30" s="68">
        <f>IF('3j (proA 2j)'!AB30="",0,'3j (proA 2j)'!AB30)</f>
        <v>0</v>
      </c>
      <c r="T30" s="68">
        <f>IF('3j (proA 2j)'!AC30="",0,'3j (proA 2j)'!AC30)</f>
        <v>0</v>
      </c>
      <c r="U30" s="1" t="str">
        <f t="shared" si="6"/>
        <v/>
      </c>
      <c r="V30" s="65" t="str">
        <f t="shared" si="7"/>
        <v/>
      </c>
      <c r="Z30" s="52" t="str">
        <f t="shared" si="8"/>
        <v>B</v>
      </c>
      <c r="AA30" s="4">
        <f t="shared" si="31"/>
        <v>0</v>
      </c>
      <c r="AB30" s="4">
        <f t="shared" si="31"/>
        <v>0</v>
      </c>
      <c r="AC30" s="4">
        <f t="shared" si="31"/>
        <v>0</v>
      </c>
      <c r="AD30" s="4">
        <f t="shared" si="30"/>
        <v>0</v>
      </c>
      <c r="AE30" s="5">
        <f t="shared" si="30"/>
        <v>0</v>
      </c>
      <c r="AF30" s="15">
        <f t="shared" si="30"/>
        <v>0</v>
      </c>
      <c r="AG30" s="15">
        <f t="shared" si="30"/>
        <v>0</v>
      </c>
      <c r="AH30" s="15">
        <f t="shared" si="30"/>
        <v>0</v>
      </c>
      <c r="AI30" s="6">
        <f t="shared" si="30"/>
        <v>0</v>
      </c>
      <c r="AJ30" s="15">
        <f t="shared" si="30"/>
        <v>0</v>
      </c>
      <c r="AK30" s="15">
        <f t="shared" si="30"/>
        <v>0</v>
      </c>
      <c r="AL30" s="15">
        <f t="shared" si="30"/>
        <v>0</v>
      </c>
      <c r="AM30" s="7">
        <f t="shared" si="1"/>
        <v>0</v>
      </c>
      <c r="AN30" s="7">
        <f t="shared" si="2"/>
        <v>0</v>
      </c>
      <c r="AO30" s="7">
        <f t="shared" si="3"/>
        <v>0</v>
      </c>
      <c r="AP30" s="8">
        <f t="shared" si="9"/>
        <v>0</v>
      </c>
      <c r="AQ30" s="53">
        <f t="shared" si="10"/>
        <v>0</v>
      </c>
      <c r="AR30" s="54">
        <f t="shared" si="11"/>
        <v>0</v>
      </c>
      <c r="AS30" s="54">
        <f t="shared" si="12"/>
        <v>0</v>
      </c>
      <c r="AT30" s="55">
        <f t="shared" si="13"/>
        <v>0</v>
      </c>
      <c r="AU30" s="55">
        <f t="shared" si="14"/>
        <v>0</v>
      </c>
      <c r="AV30" s="55">
        <f t="shared" si="15"/>
        <v>0</v>
      </c>
      <c r="AW30" s="55">
        <f t="shared" si="16"/>
        <v>0</v>
      </c>
      <c r="AX30" s="53">
        <f t="shared" si="17"/>
        <v>0</v>
      </c>
      <c r="AY30" s="56">
        <f t="shared" si="18"/>
        <v>0</v>
      </c>
      <c r="AZ30" s="56">
        <f t="shared" si="19"/>
        <v>0</v>
      </c>
      <c r="BA30" s="56">
        <f t="shared" si="20"/>
        <v>0</v>
      </c>
      <c r="BB30" s="56">
        <f t="shared" si="21"/>
        <v>0</v>
      </c>
      <c r="BC30" s="57" t="str">
        <f t="shared" si="22"/>
        <v/>
      </c>
      <c r="BD30" s="12" t="str">
        <f t="shared" si="4"/>
        <v/>
      </c>
      <c r="BE30">
        <f t="shared" si="23"/>
        <v>1E-4</v>
      </c>
      <c r="BF30">
        <f t="shared" si="24"/>
        <v>2.0000000000000001E-4</v>
      </c>
      <c r="BG30">
        <f t="shared" si="25"/>
        <v>2.9999999999999997E-4</v>
      </c>
      <c r="BH30" s="3">
        <f t="shared" si="26"/>
        <v>3</v>
      </c>
      <c r="BI30" s="3">
        <f t="shared" si="26"/>
        <v>2</v>
      </c>
      <c r="BJ30" s="3">
        <f t="shared" si="26"/>
        <v>1</v>
      </c>
      <c r="BK30">
        <f t="shared" si="27"/>
        <v>3</v>
      </c>
      <c r="BL30">
        <f t="shared" si="28"/>
        <v>2</v>
      </c>
      <c r="BM30">
        <f t="shared" si="29"/>
        <v>1</v>
      </c>
    </row>
    <row r="31" spans="1:65" ht="16.5" hidden="1" customHeight="1">
      <c r="A31" s="14" t="str">
        <f>IF(Seznam!U31="","",Seznam!U31)</f>
        <v/>
      </c>
      <c r="B31" s="14" t="str">
        <f>IF(Seznam!V31="","",Seznam!V31)</f>
        <v>KILNÁROVÁ Barbora</v>
      </c>
      <c r="C31" s="38" t="str">
        <f>IF(Seznam!W31="","",Seznam!W31)</f>
        <v>SK minikáry Havířov v AČR</v>
      </c>
      <c r="D31" s="39" t="str">
        <f>IF(Seznam!X31="","",Seznam!X31)</f>
        <v>SM</v>
      </c>
      <c r="E31" s="13" t="str">
        <f>IF(Tr!Z31="","",Tr!Z31)</f>
        <v/>
      </c>
      <c r="F31" s="67" t="str">
        <f>IF(Tr!AA31="","",Tr!AA31)</f>
        <v/>
      </c>
      <c r="G31" s="67" t="str">
        <f>IF(Tr!AB31="","",Tr!AB31)</f>
        <v/>
      </c>
      <c r="H31" s="67" t="str">
        <f>IF(Tr!AC31="","",Tr!AC31)</f>
        <v/>
      </c>
      <c r="I31" s="1">
        <f>IF('1j'!Z31="",0,'1j'!Z31)</f>
        <v>0</v>
      </c>
      <c r="J31" s="68">
        <f>IF('1j'!AA31="",0,'1j'!AA31)</f>
        <v>0</v>
      </c>
      <c r="K31" s="68">
        <f>IF('1j'!AB31="",0,'1j'!AB31)</f>
        <v>0</v>
      </c>
      <c r="L31" s="68">
        <f>IF('1j'!AC31="",0,'1j'!AC31)</f>
        <v>0</v>
      </c>
      <c r="M31" s="1">
        <f>IF('2j (proA 1j)'!Z31="",0,'2j (proA 1j)'!Z31)</f>
        <v>0</v>
      </c>
      <c r="N31" s="68">
        <f>IF('2j (proA 1j)'!AA31="",0,'2j (proA 1j)'!AA31)</f>
        <v>0</v>
      </c>
      <c r="O31" s="68">
        <f>IF('2j (proA 1j)'!AB31="",0,'2j (proA 1j)'!AB31)</f>
        <v>0</v>
      </c>
      <c r="P31" s="68">
        <f>IF('2j (proA 1j)'!AC31="",0,'2j (proA 1j)'!AC31)</f>
        <v>0</v>
      </c>
      <c r="Q31" s="1">
        <f>IF('3j (proA 2j)'!Z31="",0,'3j (proA 2j)'!Z31)</f>
        <v>0</v>
      </c>
      <c r="R31" s="68">
        <f>IF('3j (proA 2j)'!AA31="",0,'3j (proA 2j)'!AA31)</f>
        <v>0</v>
      </c>
      <c r="S31" s="68">
        <f>IF('3j (proA 2j)'!AB31="",0,'3j (proA 2j)'!AB31)</f>
        <v>0</v>
      </c>
      <c r="T31" s="68">
        <f>IF('3j (proA 2j)'!AC31="",0,'3j (proA 2j)'!AC31)</f>
        <v>0</v>
      </c>
      <c r="U31" s="1" t="str">
        <f t="shared" si="6"/>
        <v/>
      </c>
      <c r="V31" s="65" t="str">
        <f t="shared" si="7"/>
        <v/>
      </c>
      <c r="Z31" s="52" t="str">
        <f t="shared" ref="Z31:Z50" si="32">Z30</f>
        <v>B</v>
      </c>
      <c r="AA31" s="4">
        <f t="shared" ref="AA31:AA39" si="33">IF(I31="D",1000,I31)</f>
        <v>0</v>
      </c>
      <c r="AB31" s="4">
        <f t="shared" ref="AB31:AB39" si="34">IF(J31="D",1000,J31)</f>
        <v>0</v>
      </c>
      <c r="AC31" s="4">
        <f t="shared" ref="AC31:AC39" si="35">IF(K31="D",1000,K31)</f>
        <v>0</v>
      </c>
      <c r="AD31" s="4">
        <f t="shared" ref="AD31:AD39" si="36">IF(L31="D",1000,L31)</f>
        <v>0</v>
      </c>
      <c r="AE31" s="5">
        <f t="shared" ref="AE31:AE39" si="37">IF(M31="D",1000,M31)</f>
        <v>0</v>
      </c>
      <c r="AF31" s="15">
        <f t="shared" ref="AF31:AF39" si="38">IF(N31="D",1000,N31)</f>
        <v>0</v>
      </c>
      <c r="AG31" s="15">
        <f t="shared" ref="AG31:AG39" si="39">IF(O31="D",1000,O31)</f>
        <v>0</v>
      </c>
      <c r="AH31" s="15">
        <f t="shared" ref="AH31:AH39" si="40">IF(P31="D",1000,P31)</f>
        <v>0</v>
      </c>
      <c r="AI31" s="6">
        <f t="shared" ref="AI31:AI39" si="41">IF(Q31="D",1000,Q31)</f>
        <v>0</v>
      </c>
      <c r="AJ31" s="15">
        <f t="shared" ref="AJ31:AJ39" si="42">IF(R31="D",1000,R31)</f>
        <v>0</v>
      </c>
      <c r="AK31" s="15">
        <f t="shared" ref="AK31:AK39" si="43">IF(S31="D",1000,S31)</f>
        <v>0</v>
      </c>
      <c r="AL31" s="15">
        <f t="shared" ref="AL31:AL39" si="44">IF(T31="D",1000,T31)</f>
        <v>0</v>
      </c>
      <c r="AM31" s="7">
        <f t="shared" ref="AM31:AM39" si="45">AA31+AB31+AC31+AD31</f>
        <v>0</v>
      </c>
      <c r="AN31" s="7">
        <f t="shared" ref="AN31:AN39" si="46">AE31+AF31+AG31+AH31</f>
        <v>0</v>
      </c>
      <c r="AO31" s="7">
        <f t="shared" ref="AO31:AO39" si="47">AI31+AJ31+AK31+AL31</f>
        <v>0</v>
      </c>
      <c r="AP31" s="8">
        <f t="shared" ref="AP31:AP39" si="48">MIN(AM31:AO31)</f>
        <v>0</v>
      </c>
      <c r="AQ31" s="53">
        <f t="shared" ref="AQ31:AQ39" si="49">MAX(AM31:AO31)</f>
        <v>0</v>
      </c>
      <c r="AR31" s="54">
        <f t="shared" ref="AR31:AR39" si="50">MIN(AN31:AO31)</f>
        <v>0</v>
      </c>
      <c r="AS31" s="54">
        <f t="shared" ref="AS31:AS39" si="51">MAX(AN31:AO31)/1000000</f>
        <v>0</v>
      </c>
      <c r="AT31" s="55">
        <f t="shared" ref="AT31:AT39" si="52">((AM31+AN31+AO31)-(AP31+AQ31))/1000000</f>
        <v>0</v>
      </c>
      <c r="AU31" s="55">
        <f t="shared" ref="AU31:AU39" si="53">MAX(AM31:AO31)/1000000</f>
        <v>0</v>
      </c>
      <c r="AV31" s="55">
        <f t="shared" ref="AV31:AV39" si="54">MAX(AM31:AO31)/1000000000000</f>
        <v>0</v>
      </c>
      <c r="AW31" s="55">
        <f t="shared" ref="AW31:AW39" si="55">MIN(AM31:AO31)/10000000000</f>
        <v>0</v>
      </c>
      <c r="AX31" s="53">
        <f t="shared" ref="AX31:AX39" si="56">(AB31+AC31+AD31+AF31+AG31+AH31+AJ31+AK31+AL31)/1000000</f>
        <v>0</v>
      </c>
      <c r="AY31" s="56">
        <f t="shared" ref="AY31:AY39" si="57">AR31+AS31</f>
        <v>0</v>
      </c>
      <c r="AZ31" s="56">
        <f t="shared" ref="AZ31:AZ39" si="58">AP31+AT31+AV31</f>
        <v>0</v>
      </c>
      <c r="BA31" s="56">
        <f t="shared" ref="BA31:BA39" si="59">AM31+AN31+AO31-AQ31+AU31</f>
        <v>0</v>
      </c>
      <c r="BB31" s="56">
        <f t="shared" ref="BB31:BB39" si="60">AM31+AN31+AO31+AX31+AW31</f>
        <v>0</v>
      </c>
      <c r="BC31" s="57" t="str">
        <f t="shared" ref="BC31:BC39" si="61">IF(AI31=0,"",IF(Z31="A",AY31,IF(Z31="Super A",AZ31,IF(Z31="B",BA31,IF(Z31="C",BB31,"")))))</f>
        <v/>
      </c>
      <c r="BD31" s="12" t="str">
        <f t="shared" si="4"/>
        <v/>
      </c>
      <c r="BE31">
        <f t="shared" ref="BE31:BE39" si="62">AM31+0.0001</f>
        <v>1E-4</v>
      </c>
      <c r="BF31">
        <f t="shared" ref="BF31:BF39" si="63">AN31+0.0002</f>
        <v>2.0000000000000001E-4</v>
      </c>
      <c r="BG31">
        <f t="shared" ref="BG31:BG39" si="64">AO31+0.0003</f>
        <v>2.9999999999999997E-4</v>
      </c>
      <c r="BH31" s="3">
        <f t="shared" ref="BH31:BH39" si="65">RANK(BE31,$BE31:$BG31)</f>
        <v>3</v>
      </c>
      <c r="BI31" s="3">
        <f t="shared" ref="BI31:BI39" si="66">RANK(BF31,$BE31:$BG31)</f>
        <v>2</v>
      </c>
      <c r="BJ31" s="3">
        <f t="shared" ref="BJ31:BJ39" si="67">RANK(BG31,$BE31:$BG31)</f>
        <v>1</v>
      </c>
      <c r="BK31">
        <f t="shared" ref="BK31:BK39" si="68">ROUND(IF(Z31="A",BH31,IF(Z31="Super A",BH31/2,IF(Z31="B",BH31,IF(Z31="C",0,"")))),0)</f>
        <v>3</v>
      </c>
      <c r="BL31">
        <f t="shared" ref="BL31:BL39" si="69">ROUND(IF(Z31="A",BI31,IF(Z31="Super A",BI31/2,IF(Z31="B",BI31,IF(Z31="C",0,"")))),0)</f>
        <v>2</v>
      </c>
      <c r="BM31">
        <f t="shared" ref="BM31:BM39" si="70">ROUND(IF(Z31="A",BJ31,IF(Z31="Super A",BJ31/2,IF(Z31="B",BJ31,IF(Z31="C",0,"")))),0)</f>
        <v>1</v>
      </c>
    </row>
    <row r="32" spans="1:65" ht="16.5" hidden="1" customHeight="1">
      <c r="A32" s="14" t="str">
        <f>IF(Seznam!U32="","",Seznam!U32)</f>
        <v/>
      </c>
      <c r="B32" s="14" t="str">
        <f>IF(Seznam!V32="","",Seznam!V32)</f>
        <v>MIKSOVÁ Michaela</v>
      </c>
      <c r="C32" s="38" t="str">
        <f>IF(Seznam!W32="","",Seznam!W32)</f>
        <v>SK minikáry Havířov v AČR</v>
      </c>
      <c r="D32" s="39" t="str">
        <f>IF(Seznam!X32="","",Seznam!X32)</f>
        <v>SM</v>
      </c>
      <c r="E32" s="13" t="str">
        <f>IF(Tr!Z32="","",Tr!Z32)</f>
        <v/>
      </c>
      <c r="F32" s="67" t="str">
        <f>IF(Tr!AA32="","",Tr!AA32)</f>
        <v/>
      </c>
      <c r="G32" s="67" t="str">
        <f>IF(Tr!AB32="","",Tr!AB32)</f>
        <v/>
      </c>
      <c r="H32" s="67" t="str">
        <f>IF(Tr!AC32="","",Tr!AC32)</f>
        <v/>
      </c>
      <c r="I32" s="1">
        <f>IF('1j'!Z32="",0,'1j'!Z32)</f>
        <v>0</v>
      </c>
      <c r="J32" s="68">
        <f>IF('1j'!AA32="",0,'1j'!AA32)</f>
        <v>0</v>
      </c>
      <c r="K32" s="68">
        <f>IF('1j'!AB32="",0,'1j'!AB32)</f>
        <v>0</v>
      </c>
      <c r="L32" s="68">
        <f>IF('1j'!AC32="",0,'1j'!AC32)</f>
        <v>0</v>
      </c>
      <c r="M32" s="1">
        <f>IF('2j (proA 1j)'!Z32="",0,'2j (proA 1j)'!Z32)</f>
        <v>0</v>
      </c>
      <c r="N32" s="68">
        <f>IF('2j (proA 1j)'!AA32="",0,'2j (proA 1j)'!AA32)</f>
        <v>0</v>
      </c>
      <c r="O32" s="68">
        <f>IF('2j (proA 1j)'!AB32="",0,'2j (proA 1j)'!AB32)</f>
        <v>0</v>
      </c>
      <c r="P32" s="68">
        <f>IF('2j (proA 1j)'!AC32="",0,'2j (proA 1j)'!AC32)</f>
        <v>0</v>
      </c>
      <c r="Q32" s="1">
        <f>IF('3j (proA 2j)'!Z32="",0,'3j (proA 2j)'!Z32)</f>
        <v>0</v>
      </c>
      <c r="R32" s="68">
        <f>IF('3j (proA 2j)'!AA32="",0,'3j (proA 2j)'!AA32)</f>
        <v>0</v>
      </c>
      <c r="S32" s="68">
        <f>IF('3j (proA 2j)'!AB32="",0,'3j (proA 2j)'!AB32)</f>
        <v>0</v>
      </c>
      <c r="T32" s="68">
        <f>IF('3j (proA 2j)'!AC32="",0,'3j (proA 2j)'!AC32)</f>
        <v>0</v>
      </c>
      <c r="U32" s="1" t="str">
        <f t="shared" si="6"/>
        <v/>
      </c>
      <c r="V32" s="65" t="str">
        <f t="shared" si="7"/>
        <v/>
      </c>
      <c r="Z32" s="52" t="str">
        <f t="shared" si="32"/>
        <v>B</v>
      </c>
      <c r="AA32" s="4">
        <f t="shared" si="33"/>
        <v>0</v>
      </c>
      <c r="AB32" s="4">
        <f t="shared" si="34"/>
        <v>0</v>
      </c>
      <c r="AC32" s="4">
        <f t="shared" si="35"/>
        <v>0</v>
      </c>
      <c r="AD32" s="4">
        <f t="shared" si="36"/>
        <v>0</v>
      </c>
      <c r="AE32" s="5">
        <f t="shared" si="37"/>
        <v>0</v>
      </c>
      <c r="AF32" s="15">
        <f t="shared" si="38"/>
        <v>0</v>
      </c>
      <c r="AG32" s="15">
        <f t="shared" si="39"/>
        <v>0</v>
      </c>
      <c r="AH32" s="15">
        <f t="shared" si="40"/>
        <v>0</v>
      </c>
      <c r="AI32" s="6">
        <f t="shared" si="41"/>
        <v>0</v>
      </c>
      <c r="AJ32" s="15">
        <f t="shared" si="42"/>
        <v>0</v>
      </c>
      <c r="AK32" s="15">
        <f t="shared" si="43"/>
        <v>0</v>
      </c>
      <c r="AL32" s="15">
        <f t="shared" si="44"/>
        <v>0</v>
      </c>
      <c r="AM32" s="7">
        <f t="shared" si="45"/>
        <v>0</v>
      </c>
      <c r="AN32" s="7">
        <f t="shared" si="46"/>
        <v>0</v>
      </c>
      <c r="AO32" s="7">
        <f t="shared" si="47"/>
        <v>0</v>
      </c>
      <c r="AP32" s="8">
        <f t="shared" si="48"/>
        <v>0</v>
      </c>
      <c r="AQ32" s="53">
        <f t="shared" si="49"/>
        <v>0</v>
      </c>
      <c r="AR32" s="54">
        <f t="shared" si="50"/>
        <v>0</v>
      </c>
      <c r="AS32" s="54">
        <f t="shared" si="51"/>
        <v>0</v>
      </c>
      <c r="AT32" s="55">
        <f t="shared" si="52"/>
        <v>0</v>
      </c>
      <c r="AU32" s="55">
        <f t="shared" si="53"/>
        <v>0</v>
      </c>
      <c r="AV32" s="55">
        <f t="shared" si="54"/>
        <v>0</v>
      </c>
      <c r="AW32" s="55">
        <f t="shared" si="55"/>
        <v>0</v>
      </c>
      <c r="AX32" s="53">
        <f t="shared" si="56"/>
        <v>0</v>
      </c>
      <c r="AY32" s="56">
        <f t="shared" si="57"/>
        <v>0</v>
      </c>
      <c r="AZ32" s="56">
        <f t="shared" si="58"/>
        <v>0</v>
      </c>
      <c r="BA32" s="56">
        <f t="shared" si="59"/>
        <v>0</v>
      </c>
      <c r="BB32" s="56">
        <f t="shared" si="60"/>
        <v>0</v>
      </c>
      <c r="BC32" s="57" t="str">
        <f t="shared" si="61"/>
        <v/>
      </c>
      <c r="BD32" s="12" t="str">
        <f t="shared" si="4"/>
        <v/>
      </c>
      <c r="BE32">
        <f t="shared" si="62"/>
        <v>1E-4</v>
      </c>
      <c r="BF32">
        <f t="shared" si="63"/>
        <v>2.0000000000000001E-4</v>
      </c>
      <c r="BG32">
        <f t="shared" si="64"/>
        <v>2.9999999999999997E-4</v>
      </c>
      <c r="BH32" s="3">
        <f t="shared" si="65"/>
        <v>3</v>
      </c>
      <c r="BI32" s="3">
        <f t="shared" si="66"/>
        <v>2</v>
      </c>
      <c r="BJ32" s="3">
        <f t="shared" si="67"/>
        <v>1</v>
      </c>
      <c r="BK32">
        <f t="shared" si="68"/>
        <v>3</v>
      </c>
      <c r="BL32">
        <f t="shared" si="69"/>
        <v>2</v>
      </c>
      <c r="BM32">
        <f t="shared" si="70"/>
        <v>1</v>
      </c>
    </row>
    <row r="33" spans="1:65" ht="16.5" hidden="1" customHeight="1">
      <c r="A33" s="14" t="str">
        <f>IF(Seznam!U33="","",Seznam!U33)</f>
        <v/>
      </c>
      <c r="B33" s="14" t="str">
        <f>IF(Seznam!V33="","",Seznam!V33)</f>
        <v>MIKSA Jakub</v>
      </c>
      <c r="C33" s="38" t="str">
        <f>IF(Seznam!W33="","",Seznam!W33)</f>
        <v>SK minikáry Havířov v AČR</v>
      </c>
      <c r="D33" s="39" t="str">
        <f>IF(Seznam!X33="","",Seznam!X33)</f>
        <v>SM</v>
      </c>
      <c r="E33" s="13" t="str">
        <f>IF(Tr!Z33="","",Tr!Z33)</f>
        <v/>
      </c>
      <c r="F33" s="67" t="str">
        <f>IF(Tr!AA33="","",Tr!AA33)</f>
        <v/>
      </c>
      <c r="G33" s="67" t="str">
        <f>IF(Tr!AB33="","",Tr!AB33)</f>
        <v/>
      </c>
      <c r="H33" s="67" t="str">
        <f>IF(Tr!AC33="","",Tr!AC33)</f>
        <v/>
      </c>
      <c r="I33" s="1">
        <f>IF('1j'!Z33="",0,'1j'!Z33)</f>
        <v>0</v>
      </c>
      <c r="J33" s="68">
        <f>IF('1j'!AA33="",0,'1j'!AA33)</f>
        <v>0</v>
      </c>
      <c r="K33" s="68">
        <f>IF('1j'!AB33="",0,'1j'!AB33)</f>
        <v>0</v>
      </c>
      <c r="L33" s="68">
        <f>IF('1j'!AC33="",0,'1j'!AC33)</f>
        <v>0</v>
      </c>
      <c r="M33" s="1">
        <f>IF('2j (proA 1j)'!Z33="",0,'2j (proA 1j)'!Z33)</f>
        <v>0</v>
      </c>
      <c r="N33" s="68">
        <f>IF('2j (proA 1j)'!AA33="",0,'2j (proA 1j)'!AA33)</f>
        <v>0</v>
      </c>
      <c r="O33" s="68">
        <f>IF('2j (proA 1j)'!AB33="",0,'2j (proA 1j)'!AB33)</f>
        <v>0</v>
      </c>
      <c r="P33" s="68">
        <f>IF('2j (proA 1j)'!AC33="",0,'2j (proA 1j)'!AC33)</f>
        <v>0</v>
      </c>
      <c r="Q33" s="1">
        <f>IF('3j (proA 2j)'!Z33="",0,'3j (proA 2j)'!Z33)</f>
        <v>0</v>
      </c>
      <c r="R33" s="68">
        <f>IF('3j (proA 2j)'!AA33="",0,'3j (proA 2j)'!AA33)</f>
        <v>0</v>
      </c>
      <c r="S33" s="68">
        <f>IF('3j (proA 2j)'!AB33="",0,'3j (proA 2j)'!AB33)</f>
        <v>0</v>
      </c>
      <c r="T33" s="68">
        <f>IF('3j (proA 2j)'!AC33="",0,'3j (proA 2j)'!AC33)</f>
        <v>0</v>
      </c>
      <c r="U33" s="1" t="str">
        <f t="shared" si="6"/>
        <v/>
      </c>
      <c r="V33" s="65" t="str">
        <f t="shared" si="7"/>
        <v/>
      </c>
      <c r="Z33" s="52" t="str">
        <f t="shared" si="32"/>
        <v>B</v>
      </c>
      <c r="AA33" s="4">
        <f t="shared" si="33"/>
        <v>0</v>
      </c>
      <c r="AB33" s="4">
        <f t="shared" si="34"/>
        <v>0</v>
      </c>
      <c r="AC33" s="4">
        <f t="shared" si="35"/>
        <v>0</v>
      </c>
      <c r="AD33" s="4">
        <f t="shared" si="36"/>
        <v>0</v>
      </c>
      <c r="AE33" s="5">
        <f t="shared" si="37"/>
        <v>0</v>
      </c>
      <c r="AF33" s="15">
        <f t="shared" si="38"/>
        <v>0</v>
      </c>
      <c r="AG33" s="15">
        <f t="shared" si="39"/>
        <v>0</v>
      </c>
      <c r="AH33" s="15">
        <f t="shared" si="40"/>
        <v>0</v>
      </c>
      <c r="AI33" s="6">
        <f t="shared" si="41"/>
        <v>0</v>
      </c>
      <c r="AJ33" s="15">
        <f t="shared" si="42"/>
        <v>0</v>
      </c>
      <c r="AK33" s="15">
        <f t="shared" si="43"/>
        <v>0</v>
      </c>
      <c r="AL33" s="15">
        <f t="shared" si="44"/>
        <v>0</v>
      </c>
      <c r="AM33" s="7">
        <f t="shared" si="45"/>
        <v>0</v>
      </c>
      <c r="AN33" s="7">
        <f t="shared" si="46"/>
        <v>0</v>
      </c>
      <c r="AO33" s="7">
        <f t="shared" si="47"/>
        <v>0</v>
      </c>
      <c r="AP33" s="8">
        <f t="shared" si="48"/>
        <v>0</v>
      </c>
      <c r="AQ33" s="53">
        <f t="shared" si="49"/>
        <v>0</v>
      </c>
      <c r="AR33" s="54">
        <f t="shared" si="50"/>
        <v>0</v>
      </c>
      <c r="AS33" s="54">
        <f t="shared" si="51"/>
        <v>0</v>
      </c>
      <c r="AT33" s="55">
        <f t="shared" si="52"/>
        <v>0</v>
      </c>
      <c r="AU33" s="55">
        <f t="shared" si="53"/>
        <v>0</v>
      </c>
      <c r="AV33" s="55">
        <f t="shared" si="54"/>
        <v>0</v>
      </c>
      <c r="AW33" s="55">
        <f t="shared" si="55"/>
        <v>0</v>
      </c>
      <c r="AX33" s="53">
        <f t="shared" si="56"/>
        <v>0</v>
      </c>
      <c r="AY33" s="56">
        <f t="shared" si="57"/>
        <v>0</v>
      </c>
      <c r="AZ33" s="56">
        <f t="shared" si="58"/>
        <v>0</v>
      </c>
      <c r="BA33" s="56">
        <f t="shared" si="59"/>
        <v>0</v>
      </c>
      <c r="BB33" s="56">
        <f t="shared" si="60"/>
        <v>0</v>
      </c>
      <c r="BC33" s="57" t="str">
        <f t="shared" si="61"/>
        <v/>
      </c>
      <c r="BD33" s="12" t="str">
        <f t="shared" si="4"/>
        <v/>
      </c>
      <c r="BE33">
        <f t="shared" si="62"/>
        <v>1E-4</v>
      </c>
      <c r="BF33">
        <f t="shared" si="63"/>
        <v>2.0000000000000001E-4</v>
      </c>
      <c r="BG33">
        <f t="shared" si="64"/>
        <v>2.9999999999999997E-4</v>
      </c>
      <c r="BH33" s="3">
        <f t="shared" si="65"/>
        <v>3</v>
      </c>
      <c r="BI33" s="3">
        <f t="shared" si="66"/>
        <v>2</v>
      </c>
      <c r="BJ33" s="3">
        <f t="shared" si="67"/>
        <v>1</v>
      </c>
      <c r="BK33">
        <f t="shared" si="68"/>
        <v>3</v>
      </c>
      <c r="BL33">
        <f t="shared" si="69"/>
        <v>2</v>
      </c>
      <c r="BM33">
        <f t="shared" si="70"/>
        <v>1</v>
      </c>
    </row>
    <row r="34" spans="1:65" ht="16.5" hidden="1" customHeight="1">
      <c r="A34" s="14" t="str">
        <f>IF(Seznam!U34="","",Seznam!U34)</f>
        <v/>
      </c>
      <c r="B34" s="14" t="str">
        <f>IF(Seznam!V34="","",Seznam!V34)</f>
        <v>LIBRA Miroslav</v>
      </c>
      <c r="C34" s="38" t="str">
        <f>IF(Seznam!W34="","",Seznam!W34)</f>
        <v>Vrchy - Věcov</v>
      </c>
      <c r="D34" s="39" t="str">
        <f>IF(Seznam!X34="","",Seznam!X34)</f>
        <v>JM</v>
      </c>
      <c r="E34" s="13" t="str">
        <f>IF(Tr!Z34="","",Tr!Z34)</f>
        <v/>
      </c>
      <c r="F34" s="67" t="str">
        <f>IF(Tr!AA34="","",Tr!AA34)</f>
        <v/>
      </c>
      <c r="G34" s="67" t="str">
        <f>IF(Tr!AB34="","",Tr!AB34)</f>
        <v/>
      </c>
      <c r="H34" s="67" t="str">
        <f>IF(Tr!AC34="","",Tr!AC34)</f>
        <v/>
      </c>
      <c r="I34" s="1">
        <f>IF('1j'!Z34="",0,'1j'!Z34)</f>
        <v>0</v>
      </c>
      <c r="J34" s="68">
        <f>IF('1j'!AA34="",0,'1j'!AA34)</f>
        <v>0</v>
      </c>
      <c r="K34" s="68">
        <f>IF('1j'!AB34="",0,'1j'!AB34)</f>
        <v>0</v>
      </c>
      <c r="L34" s="68">
        <f>IF('1j'!AC34="",0,'1j'!AC34)</f>
        <v>0</v>
      </c>
      <c r="M34" s="1">
        <f>IF('2j (proA 1j)'!Z34="",0,'2j (proA 1j)'!Z34)</f>
        <v>0</v>
      </c>
      <c r="N34" s="68">
        <f>IF('2j (proA 1j)'!AA34="",0,'2j (proA 1j)'!AA34)</f>
        <v>0</v>
      </c>
      <c r="O34" s="68">
        <f>IF('2j (proA 1j)'!AB34="",0,'2j (proA 1j)'!AB34)</f>
        <v>0</v>
      </c>
      <c r="P34" s="68">
        <f>IF('2j (proA 1j)'!AC34="",0,'2j (proA 1j)'!AC34)</f>
        <v>0</v>
      </c>
      <c r="Q34" s="1">
        <f>IF('3j (proA 2j)'!Z34="",0,'3j (proA 2j)'!Z34)</f>
        <v>0</v>
      </c>
      <c r="R34" s="68">
        <f>IF('3j (proA 2j)'!AA34="",0,'3j (proA 2j)'!AA34)</f>
        <v>0</v>
      </c>
      <c r="S34" s="68">
        <f>IF('3j (proA 2j)'!AB34="",0,'3j (proA 2j)'!AB34)</f>
        <v>0</v>
      </c>
      <c r="T34" s="68">
        <f>IF('3j (proA 2j)'!AC34="",0,'3j (proA 2j)'!AC34)</f>
        <v>0</v>
      </c>
      <c r="U34" s="1" t="str">
        <f t="shared" si="6"/>
        <v/>
      </c>
      <c r="V34" s="65" t="str">
        <f t="shared" si="7"/>
        <v/>
      </c>
      <c r="Z34" s="52" t="str">
        <f t="shared" si="32"/>
        <v>B</v>
      </c>
      <c r="AA34" s="4">
        <f t="shared" si="33"/>
        <v>0</v>
      </c>
      <c r="AB34" s="4">
        <f t="shared" si="34"/>
        <v>0</v>
      </c>
      <c r="AC34" s="4">
        <f t="shared" si="35"/>
        <v>0</v>
      </c>
      <c r="AD34" s="4">
        <f t="shared" si="36"/>
        <v>0</v>
      </c>
      <c r="AE34" s="5">
        <f t="shared" si="37"/>
        <v>0</v>
      </c>
      <c r="AF34" s="15">
        <f t="shared" si="38"/>
        <v>0</v>
      </c>
      <c r="AG34" s="15">
        <f t="shared" si="39"/>
        <v>0</v>
      </c>
      <c r="AH34" s="15">
        <f t="shared" si="40"/>
        <v>0</v>
      </c>
      <c r="AI34" s="6">
        <f t="shared" si="41"/>
        <v>0</v>
      </c>
      <c r="AJ34" s="15">
        <f t="shared" si="42"/>
        <v>0</v>
      </c>
      <c r="AK34" s="15">
        <f t="shared" si="43"/>
        <v>0</v>
      </c>
      <c r="AL34" s="15">
        <f t="shared" si="44"/>
        <v>0</v>
      </c>
      <c r="AM34" s="7">
        <f t="shared" si="45"/>
        <v>0</v>
      </c>
      <c r="AN34" s="7">
        <f t="shared" si="46"/>
        <v>0</v>
      </c>
      <c r="AO34" s="7">
        <f t="shared" si="47"/>
        <v>0</v>
      </c>
      <c r="AP34" s="8">
        <f t="shared" si="48"/>
        <v>0</v>
      </c>
      <c r="AQ34" s="53">
        <f t="shared" si="49"/>
        <v>0</v>
      </c>
      <c r="AR34" s="54">
        <f t="shared" si="50"/>
        <v>0</v>
      </c>
      <c r="AS34" s="54">
        <f t="shared" si="51"/>
        <v>0</v>
      </c>
      <c r="AT34" s="55">
        <f t="shared" si="52"/>
        <v>0</v>
      </c>
      <c r="AU34" s="55">
        <f t="shared" si="53"/>
        <v>0</v>
      </c>
      <c r="AV34" s="55">
        <f t="shared" si="54"/>
        <v>0</v>
      </c>
      <c r="AW34" s="55">
        <f t="shared" si="55"/>
        <v>0</v>
      </c>
      <c r="AX34" s="53">
        <f t="shared" si="56"/>
        <v>0</v>
      </c>
      <c r="AY34" s="56">
        <f t="shared" si="57"/>
        <v>0</v>
      </c>
      <c r="AZ34" s="56">
        <f t="shared" si="58"/>
        <v>0</v>
      </c>
      <c r="BA34" s="56">
        <f t="shared" si="59"/>
        <v>0</v>
      </c>
      <c r="BB34" s="56">
        <f t="shared" si="60"/>
        <v>0</v>
      </c>
      <c r="BC34" s="57" t="str">
        <f t="shared" si="61"/>
        <v/>
      </c>
      <c r="BD34" s="12" t="str">
        <f t="shared" si="4"/>
        <v/>
      </c>
      <c r="BE34">
        <f t="shared" si="62"/>
        <v>1E-4</v>
      </c>
      <c r="BF34">
        <f t="shared" si="63"/>
        <v>2.0000000000000001E-4</v>
      </c>
      <c r="BG34">
        <f t="shared" si="64"/>
        <v>2.9999999999999997E-4</v>
      </c>
      <c r="BH34" s="3">
        <f t="shared" si="65"/>
        <v>3</v>
      </c>
      <c r="BI34" s="3">
        <f t="shared" si="66"/>
        <v>2</v>
      </c>
      <c r="BJ34" s="3">
        <f t="shared" si="67"/>
        <v>1</v>
      </c>
      <c r="BK34">
        <f t="shared" si="68"/>
        <v>3</v>
      </c>
      <c r="BL34">
        <f t="shared" si="69"/>
        <v>2</v>
      </c>
      <c r="BM34">
        <f t="shared" si="70"/>
        <v>1</v>
      </c>
    </row>
    <row r="35" spans="1:65" ht="16.5" hidden="1" customHeight="1">
      <c r="A35" s="14" t="str">
        <f>IF(Seznam!U35="","",Seznam!U35)</f>
        <v/>
      </c>
      <c r="B35" s="14" t="str">
        <f>IF(Seznam!V35="","",Seznam!V35)</f>
        <v>KOLÁŘ Pavel</v>
      </c>
      <c r="C35" s="38" t="str">
        <f>IF(Seznam!W35="","",Seznam!W35)</f>
        <v>MT Pegas Praha</v>
      </c>
      <c r="D35" s="39" t="str">
        <f>IF(Seznam!X35="","",Seznam!X35)</f>
        <v>Pha</v>
      </c>
      <c r="E35" s="13" t="str">
        <f>IF(Tr!Z35="","",Tr!Z35)</f>
        <v/>
      </c>
      <c r="F35" s="67" t="str">
        <f>IF(Tr!AA35="","",Tr!AA35)</f>
        <v/>
      </c>
      <c r="G35" s="67" t="str">
        <f>IF(Tr!AB35="","",Tr!AB35)</f>
        <v/>
      </c>
      <c r="H35" s="67" t="str">
        <f>IF(Tr!AC35="","",Tr!AC35)</f>
        <v/>
      </c>
      <c r="I35" s="1">
        <f>IF('1j'!Z35="",0,'1j'!Z35)</f>
        <v>0</v>
      </c>
      <c r="J35" s="68">
        <f>IF('1j'!AA35="",0,'1j'!AA35)</f>
        <v>0</v>
      </c>
      <c r="K35" s="68">
        <f>IF('1j'!AB35="",0,'1j'!AB35)</f>
        <v>0</v>
      </c>
      <c r="L35" s="68">
        <f>IF('1j'!AC35="",0,'1j'!AC35)</f>
        <v>0</v>
      </c>
      <c r="M35" s="1">
        <f>IF('2j (proA 1j)'!Z35="",0,'2j (proA 1j)'!Z35)</f>
        <v>0</v>
      </c>
      <c r="N35" s="68">
        <f>IF('2j (proA 1j)'!AA35="",0,'2j (proA 1j)'!AA35)</f>
        <v>0</v>
      </c>
      <c r="O35" s="68">
        <f>IF('2j (proA 1j)'!AB35="",0,'2j (proA 1j)'!AB35)</f>
        <v>0</v>
      </c>
      <c r="P35" s="68">
        <f>IF('2j (proA 1j)'!AC35="",0,'2j (proA 1j)'!AC35)</f>
        <v>0</v>
      </c>
      <c r="Q35" s="1">
        <f>IF('3j (proA 2j)'!Z35="",0,'3j (proA 2j)'!Z35)</f>
        <v>0</v>
      </c>
      <c r="R35" s="68">
        <f>IF('3j (proA 2j)'!AA35="",0,'3j (proA 2j)'!AA35)</f>
        <v>0</v>
      </c>
      <c r="S35" s="68">
        <f>IF('3j (proA 2j)'!AB35="",0,'3j (proA 2j)'!AB35)</f>
        <v>0</v>
      </c>
      <c r="T35" s="68">
        <f>IF('3j (proA 2j)'!AC35="",0,'3j (proA 2j)'!AC35)</f>
        <v>0</v>
      </c>
      <c r="U35" s="1" t="str">
        <f t="shared" si="6"/>
        <v/>
      </c>
      <c r="V35" s="65" t="str">
        <f t="shared" si="7"/>
        <v/>
      </c>
      <c r="Z35" s="52" t="str">
        <f t="shared" si="32"/>
        <v>B</v>
      </c>
      <c r="AA35" s="4">
        <f t="shared" si="33"/>
        <v>0</v>
      </c>
      <c r="AB35" s="4">
        <f t="shared" si="34"/>
        <v>0</v>
      </c>
      <c r="AC35" s="4">
        <f t="shared" si="35"/>
        <v>0</v>
      </c>
      <c r="AD35" s="4">
        <f t="shared" si="36"/>
        <v>0</v>
      </c>
      <c r="AE35" s="5">
        <f t="shared" si="37"/>
        <v>0</v>
      </c>
      <c r="AF35" s="15">
        <f t="shared" si="38"/>
        <v>0</v>
      </c>
      <c r="AG35" s="15">
        <f t="shared" si="39"/>
        <v>0</v>
      </c>
      <c r="AH35" s="15">
        <f t="shared" si="40"/>
        <v>0</v>
      </c>
      <c r="AI35" s="6">
        <f t="shared" si="41"/>
        <v>0</v>
      </c>
      <c r="AJ35" s="15">
        <f t="shared" si="42"/>
        <v>0</v>
      </c>
      <c r="AK35" s="15">
        <f t="shared" si="43"/>
        <v>0</v>
      </c>
      <c r="AL35" s="15">
        <f t="shared" si="44"/>
        <v>0</v>
      </c>
      <c r="AM35" s="7">
        <f t="shared" si="45"/>
        <v>0</v>
      </c>
      <c r="AN35" s="7">
        <f t="shared" si="46"/>
        <v>0</v>
      </c>
      <c r="AO35" s="7">
        <f t="shared" si="47"/>
        <v>0</v>
      </c>
      <c r="AP35" s="8">
        <f t="shared" si="48"/>
        <v>0</v>
      </c>
      <c r="AQ35" s="53">
        <f t="shared" si="49"/>
        <v>0</v>
      </c>
      <c r="AR35" s="54">
        <f t="shared" si="50"/>
        <v>0</v>
      </c>
      <c r="AS35" s="54">
        <f t="shared" si="51"/>
        <v>0</v>
      </c>
      <c r="AT35" s="55">
        <f t="shared" si="52"/>
        <v>0</v>
      </c>
      <c r="AU35" s="55">
        <f t="shared" si="53"/>
        <v>0</v>
      </c>
      <c r="AV35" s="55">
        <f t="shared" si="54"/>
        <v>0</v>
      </c>
      <c r="AW35" s="55">
        <f t="shared" si="55"/>
        <v>0</v>
      </c>
      <c r="AX35" s="53">
        <f t="shared" si="56"/>
        <v>0</v>
      </c>
      <c r="AY35" s="56">
        <f t="shared" si="57"/>
        <v>0</v>
      </c>
      <c r="AZ35" s="56">
        <f t="shared" si="58"/>
        <v>0</v>
      </c>
      <c r="BA35" s="56">
        <f t="shared" si="59"/>
        <v>0</v>
      </c>
      <c r="BB35" s="56">
        <f t="shared" si="60"/>
        <v>0</v>
      </c>
      <c r="BC35" s="57" t="str">
        <f t="shared" si="61"/>
        <v/>
      </c>
      <c r="BD35" s="12" t="str">
        <f t="shared" si="4"/>
        <v/>
      </c>
      <c r="BE35">
        <f t="shared" si="62"/>
        <v>1E-4</v>
      </c>
      <c r="BF35">
        <f t="shared" si="63"/>
        <v>2.0000000000000001E-4</v>
      </c>
      <c r="BG35">
        <f t="shared" si="64"/>
        <v>2.9999999999999997E-4</v>
      </c>
      <c r="BH35" s="3">
        <f t="shared" si="65"/>
        <v>3</v>
      </c>
      <c r="BI35" s="3">
        <f t="shared" si="66"/>
        <v>2</v>
      </c>
      <c r="BJ35" s="3">
        <f t="shared" si="67"/>
        <v>1</v>
      </c>
      <c r="BK35">
        <f t="shared" si="68"/>
        <v>3</v>
      </c>
      <c r="BL35">
        <f t="shared" si="69"/>
        <v>2</v>
      </c>
      <c r="BM35">
        <f t="shared" si="70"/>
        <v>1</v>
      </c>
    </row>
    <row r="36" spans="1:65" ht="16.5" hidden="1" customHeight="1">
      <c r="A36" s="14" t="str">
        <f>IF(Seznam!U36="","",Seznam!U36)</f>
        <v/>
      </c>
      <c r="B36" s="14" t="str">
        <f>IF(Seznam!V36="","",Seznam!V36)</f>
        <v>KOLÁŘ Petr</v>
      </c>
      <c r="C36" s="38" t="str">
        <f>IF(Seznam!W36="","",Seznam!W36)</f>
        <v>MT Pegas Praha</v>
      </c>
      <c r="D36" s="39" t="str">
        <f>IF(Seznam!X36="","",Seznam!X36)</f>
        <v>Pha</v>
      </c>
      <c r="E36" s="13" t="str">
        <f>IF(Tr!Z36="","",Tr!Z36)</f>
        <v/>
      </c>
      <c r="F36" s="67" t="str">
        <f>IF(Tr!AA36="","",Tr!AA36)</f>
        <v/>
      </c>
      <c r="G36" s="67" t="str">
        <f>IF(Tr!AB36="","",Tr!AB36)</f>
        <v/>
      </c>
      <c r="H36" s="67" t="str">
        <f>IF(Tr!AC36="","",Tr!AC36)</f>
        <v/>
      </c>
      <c r="I36" s="1">
        <f>IF('1j'!Z36="",0,'1j'!Z36)</f>
        <v>0</v>
      </c>
      <c r="J36" s="68">
        <f>IF('1j'!AA36="",0,'1j'!AA36)</f>
        <v>0</v>
      </c>
      <c r="K36" s="68">
        <f>IF('1j'!AB36="",0,'1j'!AB36)</f>
        <v>0</v>
      </c>
      <c r="L36" s="68">
        <f>IF('1j'!AC36="",0,'1j'!AC36)</f>
        <v>0</v>
      </c>
      <c r="M36" s="1">
        <f>IF('2j (proA 1j)'!Z36="",0,'2j (proA 1j)'!Z36)</f>
        <v>0</v>
      </c>
      <c r="N36" s="68">
        <f>IF('2j (proA 1j)'!AA36="",0,'2j (proA 1j)'!AA36)</f>
        <v>0</v>
      </c>
      <c r="O36" s="68">
        <f>IF('2j (proA 1j)'!AB36="",0,'2j (proA 1j)'!AB36)</f>
        <v>0</v>
      </c>
      <c r="P36" s="68">
        <f>IF('2j (proA 1j)'!AC36="",0,'2j (proA 1j)'!AC36)</f>
        <v>0</v>
      </c>
      <c r="Q36" s="1">
        <f>IF('3j (proA 2j)'!Z36="",0,'3j (proA 2j)'!Z36)</f>
        <v>0</v>
      </c>
      <c r="R36" s="68">
        <f>IF('3j (proA 2j)'!AA36="",0,'3j (proA 2j)'!AA36)</f>
        <v>0</v>
      </c>
      <c r="S36" s="68">
        <f>IF('3j (proA 2j)'!AB36="",0,'3j (proA 2j)'!AB36)</f>
        <v>0</v>
      </c>
      <c r="T36" s="68">
        <f>IF('3j (proA 2j)'!AC36="",0,'3j (proA 2j)'!AC36)</f>
        <v>0</v>
      </c>
      <c r="U36" s="1" t="str">
        <f t="shared" si="6"/>
        <v/>
      </c>
      <c r="V36" s="65" t="str">
        <f t="shared" si="7"/>
        <v/>
      </c>
      <c r="Z36" s="52" t="str">
        <f t="shared" si="32"/>
        <v>B</v>
      </c>
      <c r="AA36" s="4">
        <f t="shared" si="33"/>
        <v>0</v>
      </c>
      <c r="AB36" s="4">
        <f t="shared" si="34"/>
        <v>0</v>
      </c>
      <c r="AC36" s="4">
        <f t="shared" si="35"/>
        <v>0</v>
      </c>
      <c r="AD36" s="4">
        <f t="shared" si="36"/>
        <v>0</v>
      </c>
      <c r="AE36" s="5">
        <f t="shared" si="37"/>
        <v>0</v>
      </c>
      <c r="AF36" s="15">
        <f t="shared" si="38"/>
        <v>0</v>
      </c>
      <c r="AG36" s="15">
        <f t="shared" si="39"/>
        <v>0</v>
      </c>
      <c r="AH36" s="15">
        <f t="shared" si="40"/>
        <v>0</v>
      </c>
      <c r="AI36" s="6">
        <f t="shared" si="41"/>
        <v>0</v>
      </c>
      <c r="AJ36" s="15">
        <f t="shared" si="42"/>
        <v>0</v>
      </c>
      <c r="AK36" s="15">
        <f t="shared" si="43"/>
        <v>0</v>
      </c>
      <c r="AL36" s="15">
        <f t="shared" si="44"/>
        <v>0</v>
      </c>
      <c r="AM36" s="7">
        <f t="shared" si="45"/>
        <v>0</v>
      </c>
      <c r="AN36" s="7">
        <f t="shared" si="46"/>
        <v>0</v>
      </c>
      <c r="AO36" s="7">
        <f t="shared" si="47"/>
        <v>0</v>
      </c>
      <c r="AP36" s="8">
        <f t="shared" si="48"/>
        <v>0</v>
      </c>
      <c r="AQ36" s="53">
        <f t="shared" si="49"/>
        <v>0</v>
      </c>
      <c r="AR36" s="54">
        <f t="shared" si="50"/>
        <v>0</v>
      </c>
      <c r="AS36" s="54">
        <f t="shared" si="51"/>
        <v>0</v>
      </c>
      <c r="AT36" s="55">
        <f t="shared" si="52"/>
        <v>0</v>
      </c>
      <c r="AU36" s="55">
        <f t="shared" si="53"/>
        <v>0</v>
      </c>
      <c r="AV36" s="55">
        <f t="shared" si="54"/>
        <v>0</v>
      </c>
      <c r="AW36" s="55">
        <f t="shared" si="55"/>
        <v>0</v>
      </c>
      <c r="AX36" s="53">
        <f t="shared" si="56"/>
        <v>0</v>
      </c>
      <c r="AY36" s="56">
        <f t="shared" si="57"/>
        <v>0</v>
      </c>
      <c r="AZ36" s="56">
        <f t="shared" si="58"/>
        <v>0</v>
      </c>
      <c r="BA36" s="56">
        <f t="shared" si="59"/>
        <v>0</v>
      </c>
      <c r="BB36" s="56">
        <f t="shared" si="60"/>
        <v>0</v>
      </c>
      <c r="BC36" s="57" t="str">
        <f t="shared" si="61"/>
        <v/>
      </c>
      <c r="BD36" s="12" t="str">
        <f t="shared" si="4"/>
        <v/>
      </c>
      <c r="BE36">
        <f t="shared" si="62"/>
        <v>1E-4</v>
      </c>
      <c r="BF36">
        <f t="shared" si="63"/>
        <v>2.0000000000000001E-4</v>
      </c>
      <c r="BG36">
        <f t="shared" si="64"/>
        <v>2.9999999999999997E-4</v>
      </c>
      <c r="BH36" s="3">
        <f t="shared" si="65"/>
        <v>3</v>
      </c>
      <c r="BI36" s="3">
        <f t="shared" si="66"/>
        <v>2</v>
      </c>
      <c r="BJ36" s="3">
        <f t="shared" si="67"/>
        <v>1</v>
      </c>
      <c r="BK36">
        <f t="shared" si="68"/>
        <v>3</v>
      </c>
      <c r="BL36">
        <f t="shared" si="69"/>
        <v>2</v>
      </c>
      <c r="BM36">
        <f t="shared" si="70"/>
        <v>1</v>
      </c>
    </row>
    <row r="37" spans="1:65" ht="16.5" hidden="1" customHeight="1">
      <c r="A37" s="14" t="str">
        <f>IF(Seznam!U37="","",Seznam!U37)</f>
        <v/>
      </c>
      <c r="B37" s="14" t="str">
        <f>IF(Seznam!V37="","",Seznam!V37)</f>
        <v>LEXA Jan</v>
      </c>
      <c r="C37" s="38" t="str">
        <f>IF(Seznam!W37="","",Seznam!W37)</f>
        <v>MT Pegas Praha</v>
      </c>
      <c r="D37" s="39" t="str">
        <f>IF(Seznam!X37="","",Seznam!X37)</f>
        <v>Pha</v>
      </c>
      <c r="E37" s="13" t="str">
        <f>IF(Tr!Z37="","",Tr!Z37)</f>
        <v/>
      </c>
      <c r="F37" s="67" t="str">
        <f>IF(Tr!AA37="","",Tr!AA37)</f>
        <v/>
      </c>
      <c r="G37" s="67" t="str">
        <f>IF(Tr!AB37="","",Tr!AB37)</f>
        <v/>
      </c>
      <c r="H37" s="67" t="str">
        <f>IF(Tr!AC37="","",Tr!AC37)</f>
        <v/>
      </c>
      <c r="I37" s="1">
        <f>IF('1j'!Z37="",0,'1j'!Z37)</f>
        <v>0</v>
      </c>
      <c r="J37" s="68">
        <f>IF('1j'!AA37="",0,'1j'!AA37)</f>
        <v>0</v>
      </c>
      <c r="K37" s="68">
        <f>IF('1j'!AB37="",0,'1j'!AB37)</f>
        <v>0</v>
      </c>
      <c r="L37" s="68">
        <f>IF('1j'!AC37="",0,'1j'!AC37)</f>
        <v>0</v>
      </c>
      <c r="M37" s="1">
        <f>IF('2j (proA 1j)'!Z37="",0,'2j (proA 1j)'!Z37)</f>
        <v>0</v>
      </c>
      <c r="N37" s="68">
        <f>IF('2j (proA 1j)'!AA37="",0,'2j (proA 1j)'!AA37)</f>
        <v>0</v>
      </c>
      <c r="O37" s="68">
        <f>IF('2j (proA 1j)'!AB37="",0,'2j (proA 1j)'!AB37)</f>
        <v>0</v>
      </c>
      <c r="P37" s="68">
        <f>IF('2j (proA 1j)'!AC37="",0,'2j (proA 1j)'!AC37)</f>
        <v>0</v>
      </c>
      <c r="Q37" s="1">
        <f>IF('3j (proA 2j)'!Z37="",0,'3j (proA 2j)'!Z37)</f>
        <v>0</v>
      </c>
      <c r="R37" s="68">
        <f>IF('3j (proA 2j)'!AA37="",0,'3j (proA 2j)'!AA37)</f>
        <v>0</v>
      </c>
      <c r="S37" s="68">
        <f>IF('3j (proA 2j)'!AB37="",0,'3j (proA 2j)'!AB37)</f>
        <v>0</v>
      </c>
      <c r="T37" s="68">
        <f>IF('3j (proA 2j)'!AC37="",0,'3j (proA 2j)'!AC37)</f>
        <v>0</v>
      </c>
      <c r="U37" s="1" t="str">
        <f t="shared" si="6"/>
        <v/>
      </c>
      <c r="V37" s="65" t="str">
        <f t="shared" si="7"/>
        <v/>
      </c>
      <c r="Z37" s="52" t="str">
        <f t="shared" si="32"/>
        <v>B</v>
      </c>
      <c r="AA37" s="4">
        <f t="shared" si="33"/>
        <v>0</v>
      </c>
      <c r="AB37" s="4">
        <f t="shared" si="34"/>
        <v>0</v>
      </c>
      <c r="AC37" s="4">
        <f t="shared" si="35"/>
        <v>0</v>
      </c>
      <c r="AD37" s="4">
        <f t="shared" si="36"/>
        <v>0</v>
      </c>
      <c r="AE37" s="5">
        <f t="shared" si="37"/>
        <v>0</v>
      </c>
      <c r="AF37" s="15">
        <f t="shared" si="38"/>
        <v>0</v>
      </c>
      <c r="AG37" s="15">
        <f t="shared" si="39"/>
        <v>0</v>
      </c>
      <c r="AH37" s="15">
        <f t="shared" si="40"/>
        <v>0</v>
      </c>
      <c r="AI37" s="6">
        <f t="shared" si="41"/>
        <v>0</v>
      </c>
      <c r="AJ37" s="15">
        <f t="shared" si="42"/>
        <v>0</v>
      </c>
      <c r="AK37" s="15">
        <f t="shared" si="43"/>
        <v>0</v>
      </c>
      <c r="AL37" s="15">
        <f t="shared" si="44"/>
        <v>0</v>
      </c>
      <c r="AM37" s="7">
        <f t="shared" si="45"/>
        <v>0</v>
      </c>
      <c r="AN37" s="7">
        <f t="shared" si="46"/>
        <v>0</v>
      </c>
      <c r="AO37" s="7">
        <f t="shared" si="47"/>
        <v>0</v>
      </c>
      <c r="AP37" s="8">
        <f t="shared" si="48"/>
        <v>0</v>
      </c>
      <c r="AQ37" s="53">
        <f t="shared" si="49"/>
        <v>0</v>
      </c>
      <c r="AR37" s="54">
        <f t="shared" si="50"/>
        <v>0</v>
      </c>
      <c r="AS37" s="54">
        <f t="shared" si="51"/>
        <v>0</v>
      </c>
      <c r="AT37" s="55">
        <f t="shared" si="52"/>
        <v>0</v>
      </c>
      <c r="AU37" s="55">
        <f t="shared" si="53"/>
        <v>0</v>
      </c>
      <c r="AV37" s="55">
        <f t="shared" si="54"/>
        <v>0</v>
      </c>
      <c r="AW37" s="55">
        <f t="shared" si="55"/>
        <v>0</v>
      </c>
      <c r="AX37" s="53">
        <f t="shared" si="56"/>
        <v>0</v>
      </c>
      <c r="AY37" s="56">
        <f t="shared" si="57"/>
        <v>0</v>
      </c>
      <c r="AZ37" s="56">
        <f t="shared" si="58"/>
        <v>0</v>
      </c>
      <c r="BA37" s="56">
        <f t="shared" si="59"/>
        <v>0</v>
      </c>
      <c r="BB37" s="56">
        <f t="shared" si="60"/>
        <v>0</v>
      </c>
      <c r="BC37" s="57" t="str">
        <f t="shared" si="61"/>
        <v/>
      </c>
      <c r="BD37" s="12" t="str">
        <f t="shared" si="4"/>
        <v/>
      </c>
      <c r="BE37">
        <f t="shared" si="62"/>
        <v>1E-4</v>
      </c>
      <c r="BF37">
        <f t="shared" si="63"/>
        <v>2.0000000000000001E-4</v>
      </c>
      <c r="BG37">
        <f t="shared" si="64"/>
        <v>2.9999999999999997E-4</v>
      </c>
      <c r="BH37" s="3">
        <f t="shared" si="65"/>
        <v>3</v>
      </c>
      <c r="BI37" s="3">
        <f t="shared" si="66"/>
        <v>2</v>
      </c>
      <c r="BJ37" s="3">
        <f t="shared" si="67"/>
        <v>1</v>
      </c>
      <c r="BK37">
        <f t="shared" si="68"/>
        <v>3</v>
      </c>
      <c r="BL37">
        <f t="shared" si="69"/>
        <v>2</v>
      </c>
      <c r="BM37">
        <f t="shared" si="70"/>
        <v>1</v>
      </c>
    </row>
    <row r="38" spans="1:65" ht="16.5" hidden="1" customHeight="1">
      <c r="A38" s="14" t="str">
        <f>IF(Seznam!U38="","",Seznam!U38)</f>
        <v/>
      </c>
      <c r="B38" s="14" t="str">
        <f>IF(Seznam!V38="","",Seznam!V38)</f>
        <v>PAŘÍZEK Luboš</v>
      </c>
      <c r="C38" s="38" t="str">
        <f>IF(Seznam!W38="","",Seznam!W38)</f>
        <v>KM Litoměřice v AČR</v>
      </c>
      <c r="D38" s="39" t="str">
        <f>IF(Seznam!X38="","",Seznam!X38)</f>
        <v>SČ</v>
      </c>
      <c r="E38" s="13" t="str">
        <f>IF(Tr!Z38="","",Tr!Z38)</f>
        <v/>
      </c>
      <c r="F38" s="67" t="str">
        <f>IF(Tr!AA38="","",Tr!AA38)</f>
        <v/>
      </c>
      <c r="G38" s="67" t="str">
        <f>IF(Tr!AB38="","",Tr!AB38)</f>
        <v/>
      </c>
      <c r="H38" s="67" t="str">
        <f>IF(Tr!AC38="","",Tr!AC38)</f>
        <v/>
      </c>
      <c r="I38" s="1">
        <f>IF('1j'!Z38="",0,'1j'!Z38)</f>
        <v>0</v>
      </c>
      <c r="J38" s="68">
        <f>IF('1j'!AA38="",0,'1j'!AA38)</f>
        <v>0</v>
      </c>
      <c r="K38" s="68">
        <f>IF('1j'!AB38="",0,'1j'!AB38)</f>
        <v>0</v>
      </c>
      <c r="L38" s="68">
        <f>IF('1j'!AC38="",0,'1j'!AC38)</f>
        <v>0</v>
      </c>
      <c r="M38" s="1">
        <f>IF('2j (proA 1j)'!Z38="",0,'2j (proA 1j)'!Z38)</f>
        <v>0</v>
      </c>
      <c r="N38" s="68">
        <f>IF('2j (proA 1j)'!AA38="",0,'2j (proA 1j)'!AA38)</f>
        <v>0</v>
      </c>
      <c r="O38" s="68">
        <f>IF('2j (proA 1j)'!AB38="",0,'2j (proA 1j)'!AB38)</f>
        <v>0</v>
      </c>
      <c r="P38" s="68">
        <f>IF('2j (proA 1j)'!AC38="",0,'2j (proA 1j)'!AC38)</f>
        <v>0</v>
      </c>
      <c r="Q38" s="1">
        <f>IF('3j (proA 2j)'!Z38="",0,'3j (proA 2j)'!Z38)</f>
        <v>0</v>
      </c>
      <c r="R38" s="68">
        <f>IF('3j (proA 2j)'!AA38="",0,'3j (proA 2j)'!AA38)</f>
        <v>0</v>
      </c>
      <c r="S38" s="68">
        <f>IF('3j (proA 2j)'!AB38="",0,'3j (proA 2j)'!AB38)</f>
        <v>0</v>
      </c>
      <c r="T38" s="68">
        <f>IF('3j (proA 2j)'!AC38="",0,'3j (proA 2j)'!AC38)</f>
        <v>0</v>
      </c>
      <c r="U38" s="1" t="str">
        <f t="shared" si="6"/>
        <v/>
      </c>
      <c r="V38" s="65" t="str">
        <f t="shared" si="7"/>
        <v/>
      </c>
      <c r="Z38" s="52" t="str">
        <f t="shared" si="32"/>
        <v>B</v>
      </c>
      <c r="AA38" s="4">
        <f t="shared" si="33"/>
        <v>0</v>
      </c>
      <c r="AB38" s="4">
        <f t="shared" si="34"/>
        <v>0</v>
      </c>
      <c r="AC38" s="4">
        <f t="shared" si="35"/>
        <v>0</v>
      </c>
      <c r="AD38" s="4">
        <f t="shared" si="36"/>
        <v>0</v>
      </c>
      <c r="AE38" s="5">
        <f t="shared" si="37"/>
        <v>0</v>
      </c>
      <c r="AF38" s="15">
        <f t="shared" si="38"/>
        <v>0</v>
      </c>
      <c r="AG38" s="15">
        <f t="shared" si="39"/>
        <v>0</v>
      </c>
      <c r="AH38" s="15">
        <f t="shared" si="40"/>
        <v>0</v>
      </c>
      <c r="AI38" s="6">
        <f t="shared" si="41"/>
        <v>0</v>
      </c>
      <c r="AJ38" s="15">
        <f t="shared" si="42"/>
        <v>0</v>
      </c>
      <c r="AK38" s="15">
        <f t="shared" si="43"/>
        <v>0</v>
      </c>
      <c r="AL38" s="15">
        <f t="shared" si="44"/>
        <v>0</v>
      </c>
      <c r="AM38" s="7">
        <f t="shared" si="45"/>
        <v>0</v>
      </c>
      <c r="AN38" s="7">
        <f t="shared" si="46"/>
        <v>0</v>
      </c>
      <c r="AO38" s="7">
        <f t="shared" si="47"/>
        <v>0</v>
      </c>
      <c r="AP38" s="8">
        <f t="shared" si="48"/>
        <v>0</v>
      </c>
      <c r="AQ38" s="53">
        <f t="shared" si="49"/>
        <v>0</v>
      </c>
      <c r="AR38" s="54">
        <f t="shared" si="50"/>
        <v>0</v>
      </c>
      <c r="AS38" s="54">
        <f t="shared" si="51"/>
        <v>0</v>
      </c>
      <c r="AT38" s="55">
        <f t="shared" si="52"/>
        <v>0</v>
      </c>
      <c r="AU38" s="55">
        <f t="shared" si="53"/>
        <v>0</v>
      </c>
      <c r="AV38" s="55">
        <f t="shared" si="54"/>
        <v>0</v>
      </c>
      <c r="AW38" s="55">
        <f t="shared" si="55"/>
        <v>0</v>
      </c>
      <c r="AX38" s="53">
        <f t="shared" si="56"/>
        <v>0</v>
      </c>
      <c r="AY38" s="56">
        <f t="shared" si="57"/>
        <v>0</v>
      </c>
      <c r="AZ38" s="56">
        <f t="shared" si="58"/>
        <v>0</v>
      </c>
      <c r="BA38" s="56">
        <f t="shared" si="59"/>
        <v>0</v>
      </c>
      <c r="BB38" s="56">
        <f t="shared" si="60"/>
        <v>0</v>
      </c>
      <c r="BC38" s="57" t="str">
        <f t="shared" si="61"/>
        <v/>
      </c>
      <c r="BD38" s="12" t="str">
        <f t="shared" si="4"/>
        <v/>
      </c>
      <c r="BE38">
        <f t="shared" si="62"/>
        <v>1E-4</v>
      </c>
      <c r="BF38">
        <f t="shared" si="63"/>
        <v>2.0000000000000001E-4</v>
      </c>
      <c r="BG38">
        <f t="shared" si="64"/>
        <v>2.9999999999999997E-4</v>
      </c>
      <c r="BH38" s="3">
        <f t="shared" si="65"/>
        <v>3</v>
      </c>
      <c r="BI38" s="3">
        <f t="shared" si="66"/>
        <v>2</v>
      </c>
      <c r="BJ38" s="3">
        <f t="shared" si="67"/>
        <v>1</v>
      </c>
      <c r="BK38">
        <f t="shared" si="68"/>
        <v>3</v>
      </c>
      <c r="BL38">
        <f t="shared" si="69"/>
        <v>2</v>
      </c>
      <c r="BM38">
        <f t="shared" si="70"/>
        <v>1</v>
      </c>
    </row>
    <row r="39" spans="1:65" ht="16.5" hidden="1" customHeight="1">
      <c r="A39" s="14" t="str">
        <f>IF(Seznam!U39="","",Seznam!U39)</f>
        <v/>
      </c>
      <c r="B39" s="14" t="str">
        <f>IF(Seznam!V39="","",Seznam!V39)</f>
        <v>MYŠÁK Jíří</v>
      </c>
      <c r="C39" s="38" t="str">
        <f>IF(Seznam!W39="","",Seznam!W39)</f>
        <v>MK Náchod v ÚAMK</v>
      </c>
      <c r="D39" s="39" t="str">
        <f>IF(Seznam!X39="","",Seznam!X39)</f>
        <v>VČ</v>
      </c>
      <c r="E39" s="13" t="str">
        <f>IF(Tr!Z39="","",Tr!Z39)</f>
        <v/>
      </c>
      <c r="F39" s="67" t="str">
        <f>IF(Tr!AA39="","",Tr!AA39)</f>
        <v/>
      </c>
      <c r="G39" s="67" t="str">
        <f>IF(Tr!AB39="","",Tr!AB39)</f>
        <v/>
      </c>
      <c r="H39" s="67" t="str">
        <f>IF(Tr!AC39="","",Tr!AC39)</f>
        <v/>
      </c>
      <c r="I39" s="1">
        <f>IF('1j'!Z39="",0,'1j'!Z39)</f>
        <v>0</v>
      </c>
      <c r="J39" s="68">
        <f>IF('1j'!AA39="",0,'1j'!AA39)</f>
        <v>0</v>
      </c>
      <c r="K39" s="68">
        <f>IF('1j'!AB39="",0,'1j'!AB39)</f>
        <v>0</v>
      </c>
      <c r="L39" s="68">
        <f>IF('1j'!AC39="",0,'1j'!AC39)</f>
        <v>0</v>
      </c>
      <c r="M39" s="1">
        <f>IF('2j (proA 1j)'!Z39="",0,'2j (proA 1j)'!Z39)</f>
        <v>0</v>
      </c>
      <c r="N39" s="68">
        <f>IF('2j (proA 1j)'!AA39="",0,'2j (proA 1j)'!AA39)</f>
        <v>0</v>
      </c>
      <c r="O39" s="68">
        <f>IF('2j (proA 1j)'!AB39="",0,'2j (proA 1j)'!AB39)</f>
        <v>0</v>
      </c>
      <c r="P39" s="68">
        <f>IF('2j (proA 1j)'!AC39="",0,'2j (proA 1j)'!AC39)</f>
        <v>0</v>
      </c>
      <c r="Q39" s="1">
        <f>IF('3j (proA 2j)'!Z39="",0,'3j (proA 2j)'!Z39)</f>
        <v>0</v>
      </c>
      <c r="R39" s="68">
        <f>IF('3j (proA 2j)'!AA39="",0,'3j (proA 2j)'!AA39)</f>
        <v>0</v>
      </c>
      <c r="S39" s="68">
        <f>IF('3j (proA 2j)'!AB39="",0,'3j (proA 2j)'!AB39)</f>
        <v>0</v>
      </c>
      <c r="T39" s="68">
        <f>IF('3j (proA 2j)'!AC39="",0,'3j (proA 2j)'!AC39)</f>
        <v>0</v>
      </c>
      <c r="U39" s="1" t="str">
        <f t="shared" si="6"/>
        <v/>
      </c>
      <c r="V39" s="65" t="str">
        <f t="shared" si="7"/>
        <v/>
      </c>
      <c r="Z39" s="52" t="str">
        <f t="shared" si="32"/>
        <v>B</v>
      </c>
      <c r="AA39" s="4">
        <f t="shared" si="33"/>
        <v>0</v>
      </c>
      <c r="AB39" s="4">
        <f t="shared" si="34"/>
        <v>0</v>
      </c>
      <c r="AC39" s="4">
        <f t="shared" si="35"/>
        <v>0</v>
      </c>
      <c r="AD39" s="4">
        <f t="shared" si="36"/>
        <v>0</v>
      </c>
      <c r="AE39" s="5">
        <f t="shared" si="37"/>
        <v>0</v>
      </c>
      <c r="AF39" s="15">
        <f t="shared" si="38"/>
        <v>0</v>
      </c>
      <c r="AG39" s="15">
        <f t="shared" si="39"/>
        <v>0</v>
      </c>
      <c r="AH39" s="15">
        <f t="shared" si="40"/>
        <v>0</v>
      </c>
      <c r="AI39" s="6">
        <f t="shared" si="41"/>
        <v>0</v>
      </c>
      <c r="AJ39" s="15">
        <f t="shared" si="42"/>
        <v>0</v>
      </c>
      <c r="AK39" s="15">
        <f t="shared" si="43"/>
        <v>0</v>
      </c>
      <c r="AL39" s="15">
        <f t="shared" si="44"/>
        <v>0</v>
      </c>
      <c r="AM39" s="7">
        <f t="shared" si="45"/>
        <v>0</v>
      </c>
      <c r="AN39" s="7">
        <f t="shared" si="46"/>
        <v>0</v>
      </c>
      <c r="AO39" s="7">
        <f t="shared" si="47"/>
        <v>0</v>
      </c>
      <c r="AP39" s="8">
        <f t="shared" si="48"/>
        <v>0</v>
      </c>
      <c r="AQ39" s="53">
        <f t="shared" si="49"/>
        <v>0</v>
      </c>
      <c r="AR39" s="54">
        <f t="shared" si="50"/>
        <v>0</v>
      </c>
      <c r="AS39" s="54">
        <f t="shared" si="51"/>
        <v>0</v>
      </c>
      <c r="AT39" s="55">
        <f t="shared" si="52"/>
        <v>0</v>
      </c>
      <c r="AU39" s="55">
        <f t="shared" si="53"/>
        <v>0</v>
      </c>
      <c r="AV39" s="55">
        <f t="shared" si="54"/>
        <v>0</v>
      </c>
      <c r="AW39" s="55">
        <f t="shared" si="55"/>
        <v>0</v>
      </c>
      <c r="AX39" s="53">
        <f t="shared" si="56"/>
        <v>0</v>
      </c>
      <c r="AY39" s="56">
        <f t="shared" si="57"/>
        <v>0</v>
      </c>
      <c r="AZ39" s="56">
        <f t="shared" si="58"/>
        <v>0</v>
      </c>
      <c r="BA39" s="56">
        <f t="shared" si="59"/>
        <v>0</v>
      </c>
      <c r="BB39" s="56">
        <f t="shared" si="60"/>
        <v>0</v>
      </c>
      <c r="BC39" s="57" t="str">
        <f t="shared" si="61"/>
        <v/>
      </c>
      <c r="BD39" s="12" t="str">
        <f t="shared" si="4"/>
        <v/>
      </c>
      <c r="BE39">
        <f t="shared" si="62"/>
        <v>1E-4</v>
      </c>
      <c r="BF39">
        <f t="shared" si="63"/>
        <v>2.0000000000000001E-4</v>
      </c>
      <c r="BG39">
        <f t="shared" si="64"/>
        <v>2.9999999999999997E-4</v>
      </c>
      <c r="BH39" s="3">
        <f t="shared" si="65"/>
        <v>3</v>
      </c>
      <c r="BI39" s="3">
        <f t="shared" si="66"/>
        <v>2</v>
      </c>
      <c r="BJ39" s="3">
        <f t="shared" si="67"/>
        <v>1</v>
      </c>
      <c r="BK39">
        <f t="shared" si="68"/>
        <v>3</v>
      </c>
      <c r="BL39">
        <f t="shared" si="69"/>
        <v>2</v>
      </c>
      <c r="BM39">
        <f t="shared" si="70"/>
        <v>1</v>
      </c>
    </row>
    <row r="40" spans="1:65" ht="16.5" hidden="1" customHeight="1">
      <c r="A40" s="14" t="str">
        <f>IF(Seznam!U40="","",Seznam!U40)</f>
        <v/>
      </c>
      <c r="B40" s="14" t="str">
        <f>IF(Seznam!V40="","",Seznam!V40)</f>
        <v>NOVOTNÝ Petr</v>
      </c>
      <c r="C40" s="38" t="str">
        <f>IF(Seznam!W40="","",Seznam!W40)</f>
        <v>KM Litoměřice v AČR</v>
      </c>
      <c r="D40" s="39" t="str">
        <f>IF(Seznam!X40="","",Seznam!X40)</f>
        <v>SČ</v>
      </c>
      <c r="E40" s="13" t="str">
        <f>IF(Tr!Z40="","",Tr!Z40)</f>
        <v/>
      </c>
      <c r="F40" s="67" t="str">
        <f>IF(Tr!AA40="","",Tr!AA40)</f>
        <v/>
      </c>
      <c r="G40" s="67" t="str">
        <f>IF(Tr!AB40="","",Tr!AB40)</f>
        <v/>
      </c>
      <c r="H40" s="67" t="str">
        <f>IF(Tr!AC40="","",Tr!AC40)</f>
        <v/>
      </c>
      <c r="I40" s="1">
        <f>IF('1j'!Z40="",0,'1j'!Z40)</f>
        <v>0</v>
      </c>
      <c r="J40" s="68">
        <f>IF('1j'!AA40="",0,'1j'!AA40)</f>
        <v>0</v>
      </c>
      <c r="K40" s="68">
        <f>IF('1j'!AB40="",0,'1j'!AB40)</f>
        <v>0</v>
      </c>
      <c r="L40" s="68">
        <f>IF('1j'!AC40="",0,'1j'!AC40)</f>
        <v>0</v>
      </c>
      <c r="M40" s="1">
        <f>IF('2j (proA 1j)'!Z40="",0,'2j (proA 1j)'!Z40)</f>
        <v>0</v>
      </c>
      <c r="N40" s="68">
        <f>IF('2j (proA 1j)'!AA40="",0,'2j (proA 1j)'!AA40)</f>
        <v>0</v>
      </c>
      <c r="O40" s="68">
        <f>IF('2j (proA 1j)'!AB40="",0,'2j (proA 1j)'!AB40)</f>
        <v>0</v>
      </c>
      <c r="P40" s="68">
        <f>IF('2j (proA 1j)'!AC40="",0,'2j (proA 1j)'!AC40)</f>
        <v>0</v>
      </c>
      <c r="Q40" s="1">
        <f>IF('3j (proA 2j)'!Z40="",0,'3j (proA 2j)'!Z40)</f>
        <v>0</v>
      </c>
      <c r="R40" s="68">
        <f>IF('3j (proA 2j)'!AA40="",0,'3j (proA 2j)'!AA40)</f>
        <v>0</v>
      </c>
      <c r="S40" s="68">
        <f>IF('3j (proA 2j)'!AB40="",0,'3j (proA 2j)'!AB40)</f>
        <v>0</v>
      </c>
      <c r="T40" s="68">
        <f>IF('3j (proA 2j)'!AC40="",0,'3j (proA 2j)'!AC40)</f>
        <v>0</v>
      </c>
      <c r="U40" s="1" t="str">
        <f t="shared" ref="U40:U50" si="71">BC40</f>
        <v/>
      </c>
      <c r="V40" s="133" t="str">
        <f t="shared" ref="V40:V50" si="72">BD40</f>
        <v/>
      </c>
      <c r="Z40" s="52" t="str">
        <f t="shared" si="32"/>
        <v>B</v>
      </c>
      <c r="AA40" s="4">
        <f t="shared" ref="AA40:AA50" si="73">IF(I40="D",1000,I40)</f>
        <v>0</v>
      </c>
      <c r="AB40" s="4">
        <f t="shared" ref="AB40:AB50" si="74">IF(J40="D",1000,J40)</f>
        <v>0</v>
      </c>
      <c r="AC40" s="4">
        <f t="shared" ref="AC40:AC50" si="75">IF(K40="D",1000,K40)</f>
        <v>0</v>
      </c>
      <c r="AD40" s="4">
        <f t="shared" ref="AD40:AD50" si="76">IF(L40="D",1000,L40)</f>
        <v>0</v>
      </c>
      <c r="AE40" s="5">
        <f t="shared" ref="AE40:AE50" si="77">IF(M40="D",1000,M40)</f>
        <v>0</v>
      </c>
      <c r="AF40" s="15">
        <f t="shared" ref="AF40:AF50" si="78">IF(N40="D",1000,N40)</f>
        <v>0</v>
      </c>
      <c r="AG40" s="15">
        <f t="shared" ref="AG40:AG50" si="79">IF(O40="D",1000,O40)</f>
        <v>0</v>
      </c>
      <c r="AH40" s="15">
        <f t="shared" ref="AH40:AH50" si="80">IF(P40="D",1000,P40)</f>
        <v>0</v>
      </c>
      <c r="AI40" s="6">
        <f t="shared" ref="AI40:AI50" si="81">IF(Q40="D",1000,Q40)</f>
        <v>0</v>
      </c>
      <c r="AJ40" s="15">
        <f t="shared" ref="AJ40:AJ50" si="82">IF(R40="D",1000,R40)</f>
        <v>0</v>
      </c>
      <c r="AK40" s="15">
        <f t="shared" ref="AK40:AK50" si="83">IF(S40="D",1000,S40)</f>
        <v>0</v>
      </c>
      <c r="AL40" s="15">
        <f t="shared" ref="AL40:AL50" si="84">IF(T40="D",1000,T40)</f>
        <v>0</v>
      </c>
      <c r="AM40" s="7">
        <f t="shared" ref="AM40:AM50" si="85">AA40+AB40+AC40+AD40</f>
        <v>0</v>
      </c>
      <c r="AN40" s="7">
        <f t="shared" ref="AN40:AN50" si="86">AE40+AF40+AG40+AH40</f>
        <v>0</v>
      </c>
      <c r="AO40" s="7">
        <f t="shared" ref="AO40:AO50" si="87">AI40+AJ40+AK40+AL40</f>
        <v>0</v>
      </c>
      <c r="AP40" s="8">
        <f t="shared" ref="AP40:AP50" si="88">MIN(AM40:AO40)</f>
        <v>0</v>
      </c>
      <c r="AQ40" s="53">
        <f t="shared" ref="AQ40:AQ50" si="89">MAX(AM40:AO40)</f>
        <v>0</v>
      </c>
      <c r="AR40" s="54">
        <f t="shared" ref="AR40:AR50" si="90">MIN(AN40:AO40)</f>
        <v>0</v>
      </c>
      <c r="AS40" s="54">
        <f t="shared" ref="AS40:AS50" si="91">MAX(AN40:AO40)/1000000</f>
        <v>0</v>
      </c>
      <c r="AT40" s="55">
        <f t="shared" ref="AT40:AT50" si="92">((AM40+AN40+AO40)-(AP40+AQ40))/1000000</f>
        <v>0</v>
      </c>
      <c r="AU40" s="55">
        <f t="shared" ref="AU40:AU50" si="93">MAX(AM40:AO40)/1000000</f>
        <v>0</v>
      </c>
      <c r="AV40" s="55">
        <f t="shared" ref="AV40:AV50" si="94">MAX(AM40:AO40)/1000000000000</f>
        <v>0</v>
      </c>
      <c r="AW40" s="55">
        <f t="shared" ref="AW40:AW50" si="95">MIN(AM40:AO40)/10000000000</f>
        <v>0</v>
      </c>
      <c r="AX40" s="53">
        <f t="shared" ref="AX40:AX50" si="96">(AB40+AC40+AD40+AF40+AG40+AH40+AJ40+AK40+AL40)/1000000</f>
        <v>0</v>
      </c>
      <c r="AY40" s="56">
        <f t="shared" ref="AY40:AY50" si="97">AR40+AS40</f>
        <v>0</v>
      </c>
      <c r="AZ40" s="56">
        <f t="shared" ref="AZ40:AZ50" si="98">AP40+AT40+AV40</f>
        <v>0</v>
      </c>
      <c r="BA40" s="56">
        <f t="shared" ref="BA40:BA50" si="99">AM40+AN40+AO40-AQ40+AU40</f>
        <v>0</v>
      </c>
      <c r="BB40" s="56">
        <f t="shared" ref="BB40:BB50" si="100">AM40+AN40+AO40+AX40+AW40</f>
        <v>0</v>
      </c>
      <c r="BC40" s="57" t="str">
        <f t="shared" ref="BC40:BC50" si="101">IF(AI40=0,"",IF(Z40="A",AY40,IF(Z40="Super A",AZ40,IF(Z40="B",BA40,IF(Z40="C",BB40,"")))))</f>
        <v/>
      </c>
      <c r="BD40" s="12" t="str">
        <f t="shared" ref="BD40:BD50" si="102">IF(AI40=0,"",IF(BC40&gt;1000,"D",RANK($BC40,$BC$6:$BC$50,1)))</f>
        <v/>
      </c>
      <c r="BE40">
        <f t="shared" ref="BE40:BE50" si="103">AM40+0.0001</f>
        <v>1E-4</v>
      </c>
      <c r="BF40">
        <f t="shared" ref="BF40:BF50" si="104">AN40+0.0002</f>
        <v>2.0000000000000001E-4</v>
      </c>
      <c r="BG40">
        <f t="shared" ref="BG40:BG50" si="105">AO40+0.0003</f>
        <v>2.9999999999999997E-4</v>
      </c>
      <c r="BH40" s="3">
        <f t="shared" ref="BH40:BH50" si="106">RANK(BE40,$BE40:$BG40)</f>
        <v>3</v>
      </c>
      <c r="BI40" s="3">
        <f t="shared" ref="BI40:BI50" si="107">RANK(BF40,$BE40:$BG40)</f>
        <v>2</v>
      </c>
      <c r="BJ40" s="3">
        <f t="shared" ref="BJ40:BJ50" si="108">RANK(BG40,$BE40:$BG40)</f>
        <v>1</v>
      </c>
      <c r="BK40">
        <f t="shared" ref="BK40:BK50" si="109">ROUND(IF(Z40="A",BH40,IF(Z40="Super A",BH40/2,IF(Z40="B",BH40,IF(Z40="C",0,"")))),0)</f>
        <v>3</v>
      </c>
      <c r="BL40">
        <f t="shared" ref="BL40:BL50" si="110">ROUND(IF(Z40="A",BI40,IF(Z40="Super A",BI40/2,IF(Z40="B",BI40,IF(Z40="C",0,"")))),0)</f>
        <v>2</v>
      </c>
      <c r="BM40">
        <f t="shared" ref="BM40:BM50" si="111">ROUND(IF(Z40="A",BJ40,IF(Z40="Super A",BJ40/2,IF(Z40="B",BJ40,IF(Z40="C",0,"")))),0)</f>
        <v>1</v>
      </c>
    </row>
    <row r="41" spans="1:65" ht="16.5" hidden="1" customHeight="1">
      <c r="A41" s="14" t="str">
        <f>IF(Seznam!U41="","",Seznam!U41)</f>
        <v/>
      </c>
      <c r="B41" s="14" t="str">
        <f>IF(Seznam!V41="","",Seznam!V41)</f>
        <v>ŠVAJDA Zděnek</v>
      </c>
      <c r="C41" s="38" t="str">
        <f>IF(Seznam!W41="","",Seznam!W41)</f>
        <v>Zděnek Švajda</v>
      </c>
      <c r="D41" s="39" t="str">
        <f>IF(Seznam!X41="","",Seznam!X41)</f>
        <v>SČ</v>
      </c>
      <c r="E41" s="13" t="str">
        <f>IF(Tr!Z41="","",Tr!Z41)</f>
        <v/>
      </c>
      <c r="F41" s="67" t="str">
        <f>IF(Tr!AA41="","",Tr!AA41)</f>
        <v/>
      </c>
      <c r="G41" s="67" t="str">
        <f>IF(Tr!AB41="","",Tr!AB41)</f>
        <v/>
      </c>
      <c r="H41" s="67" t="str">
        <f>IF(Tr!AC41="","",Tr!AC41)</f>
        <v/>
      </c>
      <c r="I41" s="1">
        <f>IF('1j'!Z41="",0,'1j'!Z41)</f>
        <v>0</v>
      </c>
      <c r="J41" s="68">
        <f>IF('1j'!AA41="",0,'1j'!AA41)</f>
        <v>0</v>
      </c>
      <c r="K41" s="68">
        <f>IF('1j'!AB41="",0,'1j'!AB41)</f>
        <v>0</v>
      </c>
      <c r="L41" s="68">
        <f>IF('1j'!AC41="",0,'1j'!AC41)</f>
        <v>0</v>
      </c>
      <c r="M41" s="1">
        <f>IF('2j (proA 1j)'!Z41="",0,'2j (proA 1j)'!Z41)</f>
        <v>0</v>
      </c>
      <c r="N41" s="68">
        <f>IF('2j (proA 1j)'!AA41="",0,'2j (proA 1j)'!AA41)</f>
        <v>0</v>
      </c>
      <c r="O41" s="68">
        <f>IF('2j (proA 1j)'!AB41="",0,'2j (proA 1j)'!AB41)</f>
        <v>0</v>
      </c>
      <c r="P41" s="68">
        <f>IF('2j (proA 1j)'!AC41="",0,'2j (proA 1j)'!AC41)</f>
        <v>0</v>
      </c>
      <c r="Q41" s="1">
        <f>IF('3j (proA 2j)'!Z41="",0,'3j (proA 2j)'!Z41)</f>
        <v>0</v>
      </c>
      <c r="R41" s="68">
        <f>IF('3j (proA 2j)'!AA41="",0,'3j (proA 2j)'!AA41)</f>
        <v>0</v>
      </c>
      <c r="S41" s="68">
        <f>IF('3j (proA 2j)'!AB41="",0,'3j (proA 2j)'!AB41)</f>
        <v>0</v>
      </c>
      <c r="T41" s="68">
        <f>IF('3j (proA 2j)'!AC41="",0,'3j (proA 2j)'!AC41)</f>
        <v>0</v>
      </c>
      <c r="U41" s="1" t="str">
        <f t="shared" si="71"/>
        <v/>
      </c>
      <c r="V41" s="133" t="str">
        <f t="shared" si="72"/>
        <v/>
      </c>
      <c r="Z41" s="52" t="str">
        <f t="shared" si="32"/>
        <v>B</v>
      </c>
      <c r="AA41" s="4">
        <f t="shared" si="73"/>
        <v>0</v>
      </c>
      <c r="AB41" s="4">
        <f t="shared" si="74"/>
        <v>0</v>
      </c>
      <c r="AC41" s="4">
        <f t="shared" si="75"/>
        <v>0</v>
      </c>
      <c r="AD41" s="4">
        <f t="shared" si="76"/>
        <v>0</v>
      </c>
      <c r="AE41" s="5">
        <f t="shared" si="77"/>
        <v>0</v>
      </c>
      <c r="AF41" s="15">
        <f t="shared" si="78"/>
        <v>0</v>
      </c>
      <c r="AG41" s="15">
        <f t="shared" si="79"/>
        <v>0</v>
      </c>
      <c r="AH41" s="15">
        <f t="shared" si="80"/>
        <v>0</v>
      </c>
      <c r="AI41" s="6">
        <f t="shared" si="81"/>
        <v>0</v>
      </c>
      <c r="AJ41" s="15">
        <f t="shared" si="82"/>
        <v>0</v>
      </c>
      <c r="AK41" s="15">
        <f t="shared" si="83"/>
        <v>0</v>
      </c>
      <c r="AL41" s="15">
        <f t="shared" si="84"/>
        <v>0</v>
      </c>
      <c r="AM41" s="7">
        <f t="shared" si="85"/>
        <v>0</v>
      </c>
      <c r="AN41" s="7">
        <f t="shared" si="86"/>
        <v>0</v>
      </c>
      <c r="AO41" s="7">
        <f t="shared" si="87"/>
        <v>0</v>
      </c>
      <c r="AP41" s="8">
        <f t="shared" si="88"/>
        <v>0</v>
      </c>
      <c r="AQ41" s="53">
        <f t="shared" si="89"/>
        <v>0</v>
      </c>
      <c r="AR41" s="54">
        <f t="shared" si="90"/>
        <v>0</v>
      </c>
      <c r="AS41" s="54">
        <f t="shared" si="91"/>
        <v>0</v>
      </c>
      <c r="AT41" s="55">
        <f t="shared" si="92"/>
        <v>0</v>
      </c>
      <c r="AU41" s="55">
        <f t="shared" si="93"/>
        <v>0</v>
      </c>
      <c r="AV41" s="55">
        <f t="shared" si="94"/>
        <v>0</v>
      </c>
      <c r="AW41" s="55">
        <f t="shared" si="95"/>
        <v>0</v>
      </c>
      <c r="AX41" s="53">
        <f t="shared" si="96"/>
        <v>0</v>
      </c>
      <c r="AY41" s="56">
        <f t="shared" si="97"/>
        <v>0</v>
      </c>
      <c r="AZ41" s="56">
        <f t="shared" si="98"/>
        <v>0</v>
      </c>
      <c r="BA41" s="56">
        <f t="shared" si="99"/>
        <v>0</v>
      </c>
      <c r="BB41" s="56">
        <f t="shared" si="100"/>
        <v>0</v>
      </c>
      <c r="BC41" s="57" t="str">
        <f t="shared" si="101"/>
        <v/>
      </c>
      <c r="BD41" s="12" t="str">
        <f t="shared" si="102"/>
        <v/>
      </c>
      <c r="BE41">
        <f t="shared" si="103"/>
        <v>1E-4</v>
      </c>
      <c r="BF41">
        <f t="shared" si="104"/>
        <v>2.0000000000000001E-4</v>
      </c>
      <c r="BG41">
        <f t="shared" si="105"/>
        <v>2.9999999999999997E-4</v>
      </c>
      <c r="BH41" s="3">
        <f t="shared" si="106"/>
        <v>3</v>
      </c>
      <c r="BI41" s="3">
        <f t="shared" si="107"/>
        <v>2</v>
      </c>
      <c r="BJ41" s="3">
        <f t="shared" si="108"/>
        <v>1</v>
      </c>
      <c r="BK41">
        <f t="shared" si="109"/>
        <v>3</v>
      </c>
      <c r="BL41">
        <f t="shared" si="110"/>
        <v>2</v>
      </c>
      <c r="BM41">
        <f t="shared" si="111"/>
        <v>1</v>
      </c>
    </row>
    <row r="42" spans="1:65" ht="16.5" hidden="1" customHeight="1">
      <c r="A42" s="14" t="str">
        <f>IF(Seznam!U42="","",Seznam!U42)</f>
        <v/>
      </c>
      <c r="B42" s="14" t="str">
        <f>IF(Seznam!V42="","",Seznam!V42)</f>
        <v>BOHAČÍK Antonín</v>
      </c>
      <c r="C42" s="38" t="str">
        <f>IF(Seznam!W42="","",Seznam!W42)</f>
        <v>MK Hlubočky v AČR</v>
      </c>
      <c r="D42" s="39" t="str">
        <f>IF(Seznam!X42="","",Seznam!X42)</f>
        <v>JM</v>
      </c>
      <c r="E42" s="13" t="str">
        <f>IF(Tr!Z42="","",Tr!Z42)</f>
        <v/>
      </c>
      <c r="F42" s="67" t="str">
        <f>IF(Tr!AA42="","",Tr!AA42)</f>
        <v/>
      </c>
      <c r="G42" s="67" t="str">
        <f>IF(Tr!AB42="","",Tr!AB42)</f>
        <v/>
      </c>
      <c r="H42" s="67" t="str">
        <f>IF(Tr!AC42="","",Tr!AC42)</f>
        <v/>
      </c>
      <c r="I42" s="1">
        <f>IF('1j'!Z42="",0,'1j'!Z42)</f>
        <v>0</v>
      </c>
      <c r="J42" s="68">
        <f>IF('1j'!AA42="",0,'1j'!AA42)</f>
        <v>0</v>
      </c>
      <c r="K42" s="68">
        <f>IF('1j'!AB42="",0,'1j'!AB42)</f>
        <v>0</v>
      </c>
      <c r="L42" s="68">
        <f>IF('1j'!AC42="",0,'1j'!AC42)</f>
        <v>0</v>
      </c>
      <c r="M42" s="1">
        <f>IF('2j (proA 1j)'!Z42="",0,'2j (proA 1j)'!Z42)</f>
        <v>0</v>
      </c>
      <c r="N42" s="68">
        <f>IF('2j (proA 1j)'!AA42="",0,'2j (proA 1j)'!AA42)</f>
        <v>0</v>
      </c>
      <c r="O42" s="68">
        <f>IF('2j (proA 1j)'!AB42="",0,'2j (proA 1j)'!AB42)</f>
        <v>0</v>
      </c>
      <c r="P42" s="68">
        <f>IF('2j (proA 1j)'!AC42="",0,'2j (proA 1j)'!AC42)</f>
        <v>0</v>
      </c>
      <c r="Q42" s="1">
        <f>IF('3j (proA 2j)'!Z42="",0,'3j (proA 2j)'!Z42)</f>
        <v>0</v>
      </c>
      <c r="R42" s="68">
        <f>IF('3j (proA 2j)'!AA42="",0,'3j (proA 2j)'!AA42)</f>
        <v>0</v>
      </c>
      <c r="S42" s="68">
        <f>IF('3j (proA 2j)'!AB42="",0,'3j (proA 2j)'!AB42)</f>
        <v>0</v>
      </c>
      <c r="T42" s="68">
        <f>IF('3j (proA 2j)'!AC42="",0,'3j (proA 2j)'!AC42)</f>
        <v>0</v>
      </c>
      <c r="U42" s="1" t="str">
        <f t="shared" si="71"/>
        <v/>
      </c>
      <c r="V42" s="133" t="str">
        <f t="shared" si="72"/>
        <v/>
      </c>
      <c r="Z42" s="52" t="str">
        <f t="shared" si="32"/>
        <v>B</v>
      </c>
      <c r="AA42" s="4">
        <f t="shared" si="73"/>
        <v>0</v>
      </c>
      <c r="AB42" s="4">
        <f t="shared" si="74"/>
        <v>0</v>
      </c>
      <c r="AC42" s="4">
        <f t="shared" si="75"/>
        <v>0</v>
      </c>
      <c r="AD42" s="4">
        <f t="shared" si="76"/>
        <v>0</v>
      </c>
      <c r="AE42" s="5">
        <f t="shared" si="77"/>
        <v>0</v>
      </c>
      <c r="AF42" s="15">
        <f t="shared" si="78"/>
        <v>0</v>
      </c>
      <c r="AG42" s="15">
        <f t="shared" si="79"/>
        <v>0</v>
      </c>
      <c r="AH42" s="15">
        <f t="shared" si="80"/>
        <v>0</v>
      </c>
      <c r="AI42" s="6">
        <f t="shared" si="81"/>
        <v>0</v>
      </c>
      <c r="AJ42" s="15">
        <f t="shared" si="82"/>
        <v>0</v>
      </c>
      <c r="AK42" s="15">
        <f t="shared" si="83"/>
        <v>0</v>
      </c>
      <c r="AL42" s="15">
        <f t="shared" si="84"/>
        <v>0</v>
      </c>
      <c r="AM42" s="7">
        <f t="shared" si="85"/>
        <v>0</v>
      </c>
      <c r="AN42" s="7">
        <f t="shared" si="86"/>
        <v>0</v>
      </c>
      <c r="AO42" s="7">
        <f t="shared" si="87"/>
        <v>0</v>
      </c>
      <c r="AP42" s="8">
        <f t="shared" si="88"/>
        <v>0</v>
      </c>
      <c r="AQ42" s="53">
        <f t="shared" si="89"/>
        <v>0</v>
      </c>
      <c r="AR42" s="54">
        <f t="shared" si="90"/>
        <v>0</v>
      </c>
      <c r="AS42" s="54">
        <f t="shared" si="91"/>
        <v>0</v>
      </c>
      <c r="AT42" s="55">
        <f t="shared" si="92"/>
        <v>0</v>
      </c>
      <c r="AU42" s="55">
        <f t="shared" si="93"/>
        <v>0</v>
      </c>
      <c r="AV42" s="55">
        <f t="shared" si="94"/>
        <v>0</v>
      </c>
      <c r="AW42" s="55">
        <f t="shared" si="95"/>
        <v>0</v>
      </c>
      <c r="AX42" s="53">
        <f t="shared" si="96"/>
        <v>0</v>
      </c>
      <c r="AY42" s="56">
        <f t="shared" si="97"/>
        <v>0</v>
      </c>
      <c r="AZ42" s="56">
        <f t="shared" si="98"/>
        <v>0</v>
      </c>
      <c r="BA42" s="56">
        <f t="shared" si="99"/>
        <v>0</v>
      </c>
      <c r="BB42" s="56">
        <f t="shared" si="100"/>
        <v>0</v>
      </c>
      <c r="BC42" s="57" t="str">
        <f t="shared" si="101"/>
        <v/>
      </c>
      <c r="BD42" s="12" t="str">
        <f t="shared" si="102"/>
        <v/>
      </c>
      <c r="BE42">
        <f t="shared" si="103"/>
        <v>1E-4</v>
      </c>
      <c r="BF42">
        <f t="shared" si="104"/>
        <v>2.0000000000000001E-4</v>
      </c>
      <c r="BG42">
        <f t="shared" si="105"/>
        <v>2.9999999999999997E-4</v>
      </c>
      <c r="BH42" s="3">
        <f t="shared" si="106"/>
        <v>3</v>
      </c>
      <c r="BI42" s="3">
        <f t="shared" si="107"/>
        <v>2</v>
      </c>
      <c r="BJ42" s="3">
        <f t="shared" si="108"/>
        <v>1</v>
      </c>
      <c r="BK42">
        <f t="shared" si="109"/>
        <v>3</v>
      </c>
      <c r="BL42">
        <f t="shared" si="110"/>
        <v>2</v>
      </c>
      <c r="BM42">
        <f t="shared" si="111"/>
        <v>1</v>
      </c>
    </row>
    <row r="43" spans="1:65" ht="16.5" hidden="1" customHeight="1">
      <c r="A43" s="14" t="str">
        <f>IF(Seznam!U43="","",Seznam!U43)</f>
        <v/>
      </c>
      <c r="B43" s="14" t="str">
        <f>IF(Seznam!V43="","",Seznam!V43)</f>
        <v>FÖRSTER Jan</v>
      </c>
      <c r="C43" s="38" t="str">
        <f>IF(Seznam!W43="","",Seznam!W43)</f>
        <v>Minikáry Jablonec</v>
      </c>
      <c r="D43" s="39" t="str">
        <f>IF(Seznam!X43="","",Seznam!X43)</f>
        <v>SČ</v>
      </c>
      <c r="E43" s="13" t="str">
        <f>IF(Tr!Z43="","",Tr!Z43)</f>
        <v/>
      </c>
      <c r="F43" s="67" t="str">
        <f>IF(Tr!AA43="","",Tr!AA43)</f>
        <v/>
      </c>
      <c r="G43" s="67" t="str">
        <f>IF(Tr!AB43="","",Tr!AB43)</f>
        <v/>
      </c>
      <c r="H43" s="67" t="str">
        <f>IF(Tr!AC43="","",Tr!AC43)</f>
        <v/>
      </c>
      <c r="I43" s="1">
        <f>IF('1j'!Z43="",0,'1j'!Z43)</f>
        <v>0</v>
      </c>
      <c r="J43" s="68">
        <f>IF('1j'!AA43="",0,'1j'!AA43)</f>
        <v>0</v>
      </c>
      <c r="K43" s="68">
        <f>IF('1j'!AB43="",0,'1j'!AB43)</f>
        <v>0</v>
      </c>
      <c r="L43" s="68">
        <f>IF('1j'!AC43="",0,'1j'!AC43)</f>
        <v>0</v>
      </c>
      <c r="M43" s="1">
        <f>IF('2j (proA 1j)'!Z43="",0,'2j (proA 1j)'!Z43)</f>
        <v>0</v>
      </c>
      <c r="N43" s="68">
        <f>IF('2j (proA 1j)'!AA43="",0,'2j (proA 1j)'!AA43)</f>
        <v>0</v>
      </c>
      <c r="O43" s="68">
        <f>IF('2j (proA 1j)'!AB43="",0,'2j (proA 1j)'!AB43)</f>
        <v>0</v>
      </c>
      <c r="P43" s="68">
        <f>IF('2j (proA 1j)'!AC43="",0,'2j (proA 1j)'!AC43)</f>
        <v>0</v>
      </c>
      <c r="Q43" s="1">
        <f>IF('3j (proA 2j)'!Z43="",0,'3j (proA 2j)'!Z43)</f>
        <v>0</v>
      </c>
      <c r="R43" s="68">
        <f>IF('3j (proA 2j)'!AA43="",0,'3j (proA 2j)'!AA43)</f>
        <v>0</v>
      </c>
      <c r="S43" s="68">
        <f>IF('3j (proA 2j)'!AB43="",0,'3j (proA 2j)'!AB43)</f>
        <v>0</v>
      </c>
      <c r="T43" s="68">
        <f>IF('3j (proA 2j)'!AC43="",0,'3j (proA 2j)'!AC43)</f>
        <v>0</v>
      </c>
      <c r="U43" s="1" t="str">
        <f t="shared" si="71"/>
        <v/>
      </c>
      <c r="V43" s="133" t="str">
        <f t="shared" si="72"/>
        <v/>
      </c>
      <c r="Z43" s="52" t="str">
        <f t="shared" si="32"/>
        <v>B</v>
      </c>
      <c r="AA43" s="4">
        <f t="shared" si="73"/>
        <v>0</v>
      </c>
      <c r="AB43" s="4">
        <f t="shared" si="74"/>
        <v>0</v>
      </c>
      <c r="AC43" s="4">
        <f t="shared" si="75"/>
        <v>0</v>
      </c>
      <c r="AD43" s="4">
        <f t="shared" si="76"/>
        <v>0</v>
      </c>
      <c r="AE43" s="5">
        <f t="shared" si="77"/>
        <v>0</v>
      </c>
      <c r="AF43" s="15">
        <f t="shared" si="78"/>
        <v>0</v>
      </c>
      <c r="AG43" s="15">
        <f t="shared" si="79"/>
        <v>0</v>
      </c>
      <c r="AH43" s="15">
        <f t="shared" si="80"/>
        <v>0</v>
      </c>
      <c r="AI43" s="6">
        <f t="shared" si="81"/>
        <v>0</v>
      </c>
      <c r="AJ43" s="15">
        <f t="shared" si="82"/>
        <v>0</v>
      </c>
      <c r="AK43" s="15">
        <f t="shared" si="83"/>
        <v>0</v>
      </c>
      <c r="AL43" s="15">
        <f t="shared" si="84"/>
        <v>0</v>
      </c>
      <c r="AM43" s="7">
        <f t="shared" si="85"/>
        <v>0</v>
      </c>
      <c r="AN43" s="7">
        <f t="shared" si="86"/>
        <v>0</v>
      </c>
      <c r="AO43" s="7">
        <f t="shared" si="87"/>
        <v>0</v>
      </c>
      <c r="AP43" s="8">
        <f t="shared" si="88"/>
        <v>0</v>
      </c>
      <c r="AQ43" s="53">
        <f t="shared" si="89"/>
        <v>0</v>
      </c>
      <c r="AR43" s="54">
        <f t="shared" si="90"/>
        <v>0</v>
      </c>
      <c r="AS43" s="54">
        <f t="shared" si="91"/>
        <v>0</v>
      </c>
      <c r="AT43" s="55">
        <f t="shared" si="92"/>
        <v>0</v>
      </c>
      <c r="AU43" s="55">
        <f t="shared" si="93"/>
        <v>0</v>
      </c>
      <c r="AV43" s="55">
        <f t="shared" si="94"/>
        <v>0</v>
      </c>
      <c r="AW43" s="55">
        <f t="shared" si="95"/>
        <v>0</v>
      </c>
      <c r="AX43" s="53">
        <f t="shared" si="96"/>
        <v>0</v>
      </c>
      <c r="AY43" s="56">
        <f t="shared" si="97"/>
        <v>0</v>
      </c>
      <c r="AZ43" s="56">
        <f t="shared" si="98"/>
        <v>0</v>
      </c>
      <c r="BA43" s="56">
        <f t="shared" si="99"/>
        <v>0</v>
      </c>
      <c r="BB43" s="56">
        <f t="shared" si="100"/>
        <v>0</v>
      </c>
      <c r="BC43" s="57" t="str">
        <f t="shared" si="101"/>
        <v/>
      </c>
      <c r="BD43" s="12" t="str">
        <f t="shared" si="102"/>
        <v/>
      </c>
      <c r="BE43">
        <f t="shared" si="103"/>
        <v>1E-4</v>
      </c>
      <c r="BF43">
        <f t="shared" si="104"/>
        <v>2.0000000000000001E-4</v>
      </c>
      <c r="BG43">
        <f t="shared" si="105"/>
        <v>2.9999999999999997E-4</v>
      </c>
      <c r="BH43" s="3">
        <f t="shared" si="106"/>
        <v>3</v>
      </c>
      <c r="BI43" s="3">
        <f t="shared" si="107"/>
        <v>2</v>
      </c>
      <c r="BJ43" s="3">
        <f t="shared" si="108"/>
        <v>1</v>
      </c>
      <c r="BK43">
        <f t="shared" si="109"/>
        <v>3</v>
      </c>
      <c r="BL43">
        <f t="shared" si="110"/>
        <v>2</v>
      </c>
      <c r="BM43">
        <f t="shared" si="111"/>
        <v>1</v>
      </c>
    </row>
    <row r="44" spans="1:65" ht="16.5" hidden="1" customHeight="1">
      <c r="A44" s="14" t="str">
        <f>IF(Seznam!U44="","",Seznam!U44)</f>
        <v/>
      </c>
      <c r="B44" s="14" t="str">
        <f>IF(Seznam!V44="","",Seznam!V44)</f>
        <v>CHARVÁT Marek</v>
      </c>
      <c r="C44" s="38" t="str">
        <f>IF(Seznam!W44="","",Seznam!W44)</f>
        <v>Auto klub Velešín v AČR</v>
      </c>
      <c r="D44" s="39" t="str">
        <f>IF(Seznam!X44="","",Seznam!X44)</f>
        <v>JČ</v>
      </c>
      <c r="E44" s="13" t="str">
        <f>IF(Tr!Z44="","",Tr!Z44)</f>
        <v/>
      </c>
      <c r="F44" s="67" t="str">
        <f>IF(Tr!AA44="","",Tr!AA44)</f>
        <v/>
      </c>
      <c r="G44" s="67" t="str">
        <f>IF(Tr!AB44="","",Tr!AB44)</f>
        <v/>
      </c>
      <c r="H44" s="67" t="str">
        <f>IF(Tr!AC44="","",Tr!AC44)</f>
        <v/>
      </c>
      <c r="I44" s="1">
        <f>IF('1j'!Z44="",0,'1j'!Z44)</f>
        <v>0</v>
      </c>
      <c r="J44" s="68">
        <f>IF('1j'!AA44="",0,'1j'!AA44)</f>
        <v>0</v>
      </c>
      <c r="K44" s="68">
        <f>IF('1j'!AB44="",0,'1j'!AB44)</f>
        <v>0</v>
      </c>
      <c r="L44" s="68">
        <f>IF('1j'!AC44="",0,'1j'!AC44)</f>
        <v>0</v>
      </c>
      <c r="M44" s="1">
        <f>IF('2j (proA 1j)'!Z44="",0,'2j (proA 1j)'!Z44)</f>
        <v>0</v>
      </c>
      <c r="N44" s="68">
        <f>IF('2j (proA 1j)'!AA44="",0,'2j (proA 1j)'!AA44)</f>
        <v>0</v>
      </c>
      <c r="O44" s="68">
        <f>IF('2j (proA 1j)'!AB44="",0,'2j (proA 1j)'!AB44)</f>
        <v>0</v>
      </c>
      <c r="P44" s="68">
        <f>IF('2j (proA 1j)'!AC44="",0,'2j (proA 1j)'!AC44)</f>
        <v>0</v>
      </c>
      <c r="Q44" s="1">
        <f>IF('3j (proA 2j)'!Z44="",0,'3j (proA 2j)'!Z44)</f>
        <v>0</v>
      </c>
      <c r="R44" s="68">
        <f>IF('3j (proA 2j)'!AA44="",0,'3j (proA 2j)'!AA44)</f>
        <v>0</v>
      </c>
      <c r="S44" s="68">
        <f>IF('3j (proA 2j)'!AB44="",0,'3j (proA 2j)'!AB44)</f>
        <v>0</v>
      </c>
      <c r="T44" s="68">
        <f>IF('3j (proA 2j)'!AC44="",0,'3j (proA 2j)'!AC44)</f>
        <v>0</v>
      </c>
      <c r="U44" s="1" t="str">
        <f t="shared" si="71"/>
        <v/>
      </c>
      <c r="V44" s="133" t="str">
        <f t="shared" si="72"/>
        <v/>
      </c>
      <c r="Z44" s="52" t="str">
        <f t="shared" si="32"/>
        <v>B</v>
      </c>
      <c r="AA44" s="4">
        <f t="shared" si="73"/>
        <v>0</v>
      </c>
      <c r="AB44" s="4">
        <f t="shared" si="74"/>
        <v>0</v>
      </c>
      <c r="AC44" s="4">
        <f t="shared" si="75"/>
        <v>0</v>
      </c>
      <c r="AD44" s="4">
        <f t="shared" si="76"/>
        <v>0</v>
      </c>
      <c r="AE44" s="5">
        <f t="shared" si="77"/>
        <v>0</v>
      </c>
      <c r="AF44" s="15">
        <f t="shared" si="78"/>
        <v>0</v>
      </c>
      <c r="AG44" s="15">
        <f t="shared" si="79"/>
        <v>0</v>
      </c>
      <c r="AH44" s="15">
        <f t="shared" si="80"/>
        <v>0</v>
      </c>
      <c r="AI44" s="6">
        <f t="shared" si="81"/>
        <v>0</v>
      </c>
      <c r="AJ44" s="15">
        <f t="shared" si="82"/>
        <v>0</v>
      </c>
      <c r="AK44" s="15">
        <f t="shared" si="83"/>
        <v>0</v>
      </c>
      <c r="AL44" s="15">
        <f t="shared" si="84"/>
        <v>0</v>
      </c>
      <c r="AM44" s="7">
        <f t="shared" si="85"/>
        <v>0</v>
      </c>
      <c r="AN44" s="7">
        <f t="shared" si="86"/>
        <v>0</v>
      </c>
      <c r="AO44" s="7">
        <f t="shared" si="87"/>
        <v>0</v>
      </c>
      <c r="AP44" s="8">
        <f t="shared" si="88"/>
        <v>0</v>
      </c>
      <c r="AQ44" s="53">
        <f t="shared" si="89"/>
        <v>0</v>
      </c>
      <c r="AR44" s="54">
        <f t="shared" si="90"/>
        <v>0</v>
      </c>
      <c r="AS44" s="54">
        <f t="shared" si="91"/>
        <v>0</v>
      </c>
      <c r="AT44" s="55">
        <f t="shared" si="92"/>
        <v>0</v>
      </c>
      <c r="AU44" s="55">
        <f t="shared" si="93"/>
        <v>0</v>
      </c>
      <c r="AV44" s="55">
        <f t="shared" si="94"/>
        <v>0</v>
      </c>
      <c r="AW44" s="55">
        <f t="shared" si="95"/>
        <v>0</v>
      </c>
      <c r="AX44" s="53">
        <f t="shared" si="96"/>
        <v>0</v>
      </c>
      <c r="AY44" s="56">
        <f t="shared" si="97"/>
        <v>0</v>
      </c>
      <c r="AZ44" s="56">
        <f t="shared" si="98"/>
        <v>0</v>
      </c>
      <c r="BA44" s="56">
        <f t="shared" si="99"/>
        <v>0</v>
      </c>
      <c r="BB44" s="56">
        <f t="shared" si="100"/>
        <v>0</v>
      </c>
      <c r="BC44" s="57" t="str">
        <f t="shared" si="101"/>
        <v/>
      </c>
      <c r="BD44" s="12" t="str">
        <f t="shared" si="102"/>
        <v/>
      </c>
      <c r="BE44">
        <f t="shared" si="103"/>
        <v>1E-4</v>
      </c>
      <c r="BF44">
        <f t="shared" si="104"/>
        <v>2.0000000000000001E-4</v>
      </c>
      <c r="BG44">
        <f t="shared" si="105"/>
        <v>2.9999999999999997E-4</v>
      </c>
      <c r="BH44" s="3">
        <f t="shared" si="106"/>
        <v>3</v>
      </c>
      <c r="BI44" s="3">
        <f t="shared" si="107"/>
        <v>2</v>
      </c>
      <c r="BJ44" s="3">
        <f t="shared" si="108"/>
        <v>1</v>
      </c>
      <c r="BK44">
        <f t="shared" si="109"/>
        <v>3</v>
      </c>
      <c r="BL44">
        <f t="shared" si="110"/>
        <v>2</v>
      </c>
      <c r="BM44">
        <f t="shared" si="111"/>
        <v>1</v>
      </c>
    </row>
    <row r="45" spans="1:65" ht="16.5" hidden="1" customHeight="1">
      <c r="A45" s="14" t="str">
        <f>IF(Seznam!U45="","",Seznam!U45)</f>
        <v/>
      </c>
      <c r="B45" s="14" t="str">
        <f>IF(Seznam!V45="","",Seznam!V45)</f>
        <v>ZONEK Petr</v>
      </c>
      <c r="C45" s="38" t="str">
        <f>IF(Seznam!W45="","",Seznam!W45)</f>
        <v>Minikárklub Olšany v AČR</v>
      </c>
      <c r="D45" s="39" t="str">
        <f>IF(Seznam!X45="","",Seznam!X45)</f>
        <v>JM</v>
      </c>
      <c r="E45" s="13" t="str">
        <f>IF(Tr!Z45="","",Tr!Z45)</f>
        <v/>
      </c>
      <c r="F45" s="67" t="str">
        <f>IF(Tr!AA45="","",Tr!AA45)</f>
        <v/>
      </c>
      <c r="G45" s="67" t="str">
        <f>IF(Tr!AB45="","",Tr!AB45)</f>
        <v/>
      </c>
      <c r="H45" s="67" t="str">
        <f>IF(Tr!AC45="","",Tr!AC45)</f>
        <v/>
      </c>
      <c r="I45" s="1">
        <f>IF('1j'!Z45="",0,'1j'!Z45)</f>
        <v>0</v>
      </c>
      <c r="J45" s="68">
        <f>IF('1j'!AA45="",0,'1j'!AA45)</f>
        <v>0</v>
      </c>
      <c r="K45" s="68">
        <f>IF('1j'!AB45="",0,'1j'!AB45)</f>
        <v>0</v>
      </c>
      <c r="L45" s="68">
        <f>IF('1j'!AC45="",0,'1j'!AC45)</f>
        <v>0</v>
      </c>
      <c r="M45" s="1">
        <f>IF('2j (proA 1j)'!Z45="",0,'2j (proA 1j)'!Z45)</f>
        <v>0</v>
      </c>
      <c r="N45" s="68">
        <f>IF('2j (proA 1j)'!AA45="",0,'2j (proA 1j)'!AA45)</f>
        <v>0</v>
      </c>
      <c r="O45" s="68">
        <f>IF('2j (proA 1j)'!AB45="",0,'2j (proA 1j)'!AB45)</f>
        <v>0</v>
      </c>
      <c r="P45" s="68">
        <f>IF('2j (proA 1j)'!AC45="",0,'2j (proA 1j)'!AC45)</f>
        <v>0</v>
      </c>
      <c r="Q45" s="1">
        <f>IF('3j (proA 2j)'!Z45="",0,'3j (proA 2j)'!Z45)</f>
        <v>0</v>
      </c>
      <c r="R45" s="68">
        <f>IF('3j (proA 2j)'!AA45="",0,'3j (proA 2j)'!AA45)</f>
        <v>0</v>
      </c>
      <c r="S45" s="68">
        <f>IF('3j (proA 2j)'!AB45="",0,'3j (proA 2j)'!AB45)</f>
        <v>0</v>
      </c>
      <c r="T45" s="68">
        <f>IF('3j (proA 2j)'!AC45="",0,'3j (proA 2j)'!AC45)</f>
        <v>0</v>
      </c>
      <c r="U45" s="1" t="str">
        <f t="shared" si="71"/>
        <v/>
      </c>
      <c r="V45" s="133" t="str">
        <f t="shared" si="72"/>
        <v/>
      </c>
      <c r="Z45" s="52" t="str">
        <f t="shared" si="32"/>
        <v>B</v>
      </c>
      <c r="AA45" s="4">
        <f t="shared" si="73"/>
        <v>0</v>
      </c>
      <c r="AB45" s="4">
        <f t="shared" si="74"/>
        <v>0</v>
      </c>
      <c r="AC45" s="4">
        <f t="shared" si="75"/>
        <v>0</v>
      </c>
      <c r="AD45" s="4">
        <f t="shared" si="76"/>
        <v>0</v>
      </c>
      <c r="AE45" s="5">
        <f t="shared" si="77"/>
        <v>0</v>
      </c>
      <c r="AF45" s="15">
        <f t="shared" si="78"/>
        <v>0</v>
      </c>
      <c r="AG45" s="15">
        <f t="shared" si="79"/>
        <v>0</v>
      </c>
      <c r="AH45" s="15">
        <f t="shared" si="80"/>
        <v>0</v>
      </c>
      <c r="AI45" s="6">
        <f t="shared" si="81"/>
        <v>0</v>
      </c>
      <c r="AJ45" s="15">
        <f t="shared" si="82"/>
        <v>0</v>
      </c>
      <c r="AK45" s="15">
        <f t="shared" si="83"/>
        <v>0</v>
      </c>
      <c r="AL45" s="15">
        <f t="shared" si="84"/>
        <v>0</v>
      </c>
      <c r="AM45" s="7">
        <f t="shared" si="85"/>
        <v>0</v>
      </c>
      <c r="AN45" s="7">
        <f t="shared" si="86"/>
        <v>0</v>
      </c>
      <c r="AO45" s="7">
        <f t="shared" si="87"/>
        <v>0</v>
      </c>
      <c r="AP45" s="8">
        <f t="shared" si="88"/>
        <v>0</v>
      </c>
      <c r="AQ45" s="53">
        <f t="shared" si="89"/>
        <v>0</v>
      </c>
      <c r="AR45" s="54">
        <f t="shared" si="90"/>
        <v>0</v>
      </c>
      <c r="AS45" s="54">
        <f t="shared" si="91"/>
        <v>0</v>
      </c>
      <c r="AT45" s="55">
        <f t="shared" si="92"/>
        <v>0</v>
      </c>
      <c r="AU45" s="55">
        <f t="shared" si="93"/>
        <v>0</v>
      </c>
      <c r="AV45" s="55">
        <f t="shared" si="94"/>
        <v>0</v>
      </c>
      <c r="AW45" s="55">
        <f t="shared" si="95"/>
        <v>0</v>
      </c>
      <c r="AX45" s="53">
        <f t="shared" si="96"/>
        <v>0</v>
      </c>
      <c r="AY45" s="56">
        <f t="shared" si="97"/>
        <v>0</v>
      </c>
      <c r="AZ45" s="56">
        <f t="shared" si="98"/>
        <v>0</v>
      </c>
      <c r="BA45" s="56">
        <f t="shared" si="99"/>
        <v>0</v>
      </c>
      <c r="BB45" s="56">
        <f t="shared" si="100"/>
        <v>0</v>
      </c>
      <c r="BC45" s="57" t="str">
        <f t="shared" si="101"/>
        <v/>
      </c>
      <c r="BD45" s="12" t="str">
        <f t="shared" si="102"/>
        <v/>
      </c>
      <c r="BE45">
        <f t="shared" si="103"/>
        <v>1E-4</v>
      </c>
      <c r="BF45">
        <f t="shared" si="104"/>
        <v>2.0000000000000001E-4</v>
      </c>
      <c r="BG45">
        <f t="shared" si="105"/>
        <v>2.9999999999999997E-4</v>
      </c>
      <c r="BH45" s="3">
        <f t="shared" si="106"/>
        <v>3</v>
      </c>
      <c r="BI45" s="3">
        <f t="shared" si="107"/>
        <v>2</v>
      </c>
      <c r="BJ45" s="3">
        <f t="shared" si="108"/>
        <v>1</v>
      </c>
      <c r="BK45">
        <f t="shared" si="109"/>
        <v>3</v>
      </c>
      <c r="BL45">
        <f t="shared" si="110"/>
        <v>2</v>
      </c>
      <c r="BM45">
        <f t="shared" si="111"/>
        <v>1</v>
      </c>
    </row>
    <row r="46" spans="1:65" ht="16.5" hidden="1" customHeight="1">
      <c r="A46" s="14" t="str">
        <f>IF(Seznam!U46="","",Seznam!U46)</f>
        <v/>
      </c>
      <c r="B46" s="14" t="str">
        <f>IF(Seznam!V46="","",Seznam!V46)</f>
        <v>NEVLUD Martin</v>
      </c>
      <c r="C46" s="38" t="str">
        <f>IF(Seznam!W46="","",Seznam!W46)</f>
        <v>AK ČR Rožnov p/R. v AČR</v>
      </c>
      <c r="D46" s="39" t="str">
        <f>IF(Seznam!X46="","",Seznam!X46)</f>
        <v>SM</v>
      </c>
      <c r="E46" s="13" t="str">
        <f>IF(Tr!Z46="","",Tr!Z46)</f>
        <v/>
      </c>
      <c r="F46" s="67" t="str">
        <f>IF(Tr!AA46="","",Tr!AA46)</f>
        <v/>
      </c>
      <c r="G46" s="67" t="str">
        <f>IF(Tr!AB46="","",Tr!AB46)</f>
        <v/>
      </c>
      <c r="H46" s="67" t="str">
        <f>IF(Tr!AC46="","",Tr!AC46)</f>
        <v/>
      </c>
      <c r="I46" s="1">
        <f>IF('1j'!Z46="",0,'1j'!Z46)</f>
        <v>0</v>
      </c>
      <c r="J46" s="68">
        <f>IF('1j'!AA46="",0,'1j'!AA46)</f>
        <v>0</v>
      </c>
      <c r="K46" s="68">
        <f>IF('1j'!AB46="",0,'1j'!AB46)</f>
        <v>0</v>
      </c>
      <c r="L46" s="68">
        <f>IF('1j'!AC46="",0,'1j'!AC46)</f>
        <v>0</v>
      </c>
      <c r="M46" s="1">
        <f>IF('2j (proA 1j)'!Z46="",0,'2j (proA 1j)'!Z46)</f>
        <v>0</v>
      </c>
      <c r="N46" s="68">
        <f>IF('2j (proA 1j)'!AA46="",0,'2j (proA 1j)'!AA46)</f>
        <v>0</v>
      </c>
      <c r="O46" s="68">
        <f>IF('2j (proA 1j)'!AB46="",0,'2j (proA 1j)'!AB46)</f>
        <v>0</v>
      </c>
      <c r="P46" s="68">
        <f>IF('2j (proA 1j)'!AC46="",0,'2j (proA 1j)'!AC46)</f>
        <v>0</v>
      </c>
      <c r="Q46" s="1">
        <f>IF('3j (proA 2j)'!Z46="",0,'3j (proA 2j)'!Z46)</f>
        <v>0</v>
      </c>
      <c r="R46" s="68">
        <f>IF('3j (proA 2j)'!AA46="",0,'3j (proA 2j)'!AA46)</f>
        <v>0</v>
      </c>
      <c r="S46" s="68">
        <f>IF('3j (proA 2j)'!AB46="",0,'3j (proA 2j)'!AB46)</f>
        <v>0</v>
      </c>
      <c r="T46" s="68">
        <f>IF('3j (proA 2j)'!AC46="",0,'3j (proA 2j)'!AC46)</f>
        <v>0</v>
      </c>
      <c r="U46" s="1" t="str">
        <f t="shared" si="71"/>
        <v/>
      </c>
      <c r="V46" s="133" t="str">
        <f t="shared" si="72"/>
        <v/>
      </c>
      <c r="Z46" s="52" t="str">
        <f t="shared" si="32"/>
        <v>B</v>
      </c>
      <c r="AA46" s="4">
        <f t="shared" si="73"/>
        <v>0</v>
      </c>
      <c r="AB46" s="4">
        <f t="shared" si="74"/>
        <v>0</v>
      </c>
      <c r="AC46" s="4">
        <f t="shared" si="75"/>
        <v>0</v>
      </c>
      <c r="AD46" s="4">
        <f t="shared" si="76"/>
        <v>0</v>
      </c>
      <c r="AE46" s="5">
        <f t="shared" si="77"/>
        <v>0</v>
      </c>
      <c r="AF46" s="15">
        <f t="shared" si="78"/>
        <v>0</v>
      </c>
      <c r="AG46" s="15">
        <f t="shared" si="79"/>
        <v>0</v>
      </c>
      <c r="AH46" s="15">
        <f t="shared" si="80"/>
        <v>0</v>
      </c>
      <c r="AI46" s="6">
        <f t="shared" si="81"/>
        <v>0</v>
      </c>
      <c r="AJ46" s="15">
        <f t="shared" si="82"/>
        <v>0</v>
      </c>
      <c r="AK46" s="15">
        <f t="shared" si="83"/>
        <v>0</v>
      </c>
      <c r="AL46" s="15">
        <f t="shared" si="84"/>
        <v>0</v>
      </c>
      <c r="AM46" s="7">
        <f t="shared" si="85"/>
        <v>0</v>
      </c>
      <c r="AN46" s="7">
        <f t="shared" si="86"/>
        <v>0</v>
      </c>
      <c r="AO46" s="7">
        <f t="shared" si="87"/>
        <v>0</v>
      </c>
      <c r="AP46" s="8">
        <f t="shared" si="88"/>
        <v>0</v>
      </c>
      <c r="AQ46" s="53">
        <f t="shared" si="89"/>
        <v>0</v>
      </c>
      <c r="AR46" s="54">
        <f t="shared" si="90"/>
        <v>0</v>
      </c>
      <c r="AS46" s="54">
        <f t="shared" si="91"/>
        <v>0</v>
      </c>
      <c r="AT46" s="55">
        <f t="shared" si="92"/>
        <v>0</v>
      </c>
      <c r="AU46" s="55">
        <f t="shared" si="93"/>
        <v>0</v>
      </c>
      <c r="AV46" s="55">
        <f t="shared" si="94"/>
        <v>0</v>
      </c>
      <c r="AW46" s="55">
        <f t="shared" si="95"/>
        <v>0</v>
      </c>
      <c r="AX46" s="53">
        <f t="shared" si="96"/>
        <v>0</v>
      </c>
      <c r="AY46" s="56">
        <f t="shared" si="97"/>
        <v>0</v>
      </c>
      <c r="AZ46" s="56">
        <f t="shared" si="98"/>
        <v>0</v>
      </c>
      <c r="BA46" s="56">
        <f t="shared" si="99"/>
        <v>0</v>
      </c>
      <c r="BB46" s="56">
        <f t="shared" si="100"/>
        <v>0</v>
      </c>
      <c r="BC46" s="57" t="str">
        <f t="shared" si="101"/>
        <v/>
      </c>
      <c r="BD46" s="12" t="str">
        <f t="shared" si="102"/>
        <v/>
      </c>
      <c r="BE46">
        <f t="shared" si="103"/>
        <v>1E-4</v>
      </c>
      <c r="BF46">
        <f t="shared" si="104"/>
        <v>2.0000000000000001E-4</v>
      </c>
      <c r="BG46">
        <f t="shared" si="105"/>
        <v>2.9999999999999997E-4</v>
      </c>
      <c r="BH46" s="3">
        <f t="shared" si="106"/>
        <v>3</v>
      </c>
      <c r="BI46" s="3">
        <f t="shared" si="107"/>
        <v>2</v>
      </c>
      <c r="BJ46" s="3">
        <f t="shared" si="108"/>
        <v>1</v>
      </c>
      <c r="BK46">
        <f t="shared" si="109"/>
        <v>3</v>
      </c>
      <c r="BL46">
        <f t="shared" si="110"/>
        <v>2</v>
      </c>
      <c r="BM46">
        <f t="shared" si="111"/>
        <v>1</v>
      </c>
    </row>
    <row r="47" spans="1:65" ht="16.5" hidden="1" customHeight="1">
      <c r="A47" s="14" t="str">
        <f>IF(Seznam!U47="","",Seznam!U47)</f>
        <v/>
      </c>
      <c r="B47" s="14" t="str">
        <f>IF(Seznam!V47="","",Seznam!V47)</f>
        <v>VOLESKÝ Tomáš</v>
      </c>
      <c r="C47" s="38" t="str">
        <f>IF(Seznam!W47="","",Seznam!W47)</f>
        <v>M+T MINIKÁR KLUB V AČR</v>
      </c>
      <c r="D47" s="39" t="str">
        <f>IF(Seznam!X47="","",Seznam!X47)</f>
        <v>VČ</v>
      </c>
      <c r="E47" s="13" t="str">
        <f>IF(Tr!Z47="","",Tr!Z47)</f>
        <v/>
      </c>
      <c r="F47" s="67" t="str">
        <f>IF(Tr!AA47="","",Tr!AA47)</f>
        <v/>
      </c>
      <c r="G47" s="67" t="str">
        <f>IF(Tr!AB47="","",Tr!AB47)</f>
        <v/>
      </c>
      <c r="H47" s="67" t="str">
        <f>IF(Tr!AC47="","",Tr!AC47)</f>
        <v/>
      </c>
      <c r="I47" s="1">
        <f>IF('1j'!Z47="",0,'1j'!Z47)</f>
        <v>0</v>
      </c>
      <c r="J47" s="68">
        <f>IF('1j'!AA47="",0,'1j'!AA47)</f>
        <v>0</v>
      </c>
      <c r="K47" s="68">
        <f>IF('1j'!AB47="",0,'1j'!AB47)</f>
        <v>0</v>
      </c>
      <c r="L47" s="68">
        <f>IF('1j'!AC47="",0,'1j'!AC47)</f>
        <v>0</v>
      </c>
      <c r="M47" s="1">
        <f>IF('2j (proA 1j)'!Z47="",0,'2j (proA 1j)'!Z47)</f>
        <v>0</v>
      </c>
      <c r="N47" s="68">
        <f>IF('2j (proA 1j)'!AA47="",0,'2j (proA 1j)'!AA47)</f>
        <v>0</v>
      </c>
      <c r="O47" s="68">
        <f>IF('2j (proA 1j)'!AB47="",0,'2j (proA 1j)'!AB47)</f>
        <v>0</v>
      </c>
      <c r="P47" s="68">
        <f>IF('2j (proA 1j)'!AC47="",0,'2j (proA 1j)'!AC47)</f>
        <v>0</v>
      </c>
      <c r="Q47" s="1">
        <f>IF('3j (proA 2j)'!Z47="",0,'3j (proA 2j)'!Z47)</f>
        <v>0</v>
      </c>
      <c r="R47" s="68">
        <f>IF('3j (proA 2j)'!AA47="",0,'3j (proA 2j)'!AA47)</f>
        <v>0</v>
      </c>
      <c r="S47" s="68">
        <f>IF('3j (proA 2j)'!AB47="",0,'3j (proA 2j)'!AB47)</f>
        <v>0</v>
      </c>
      <c r="T47" s="68">
        <f>IF('3j (proA 2j)'!AC47="",0,'3j (proA 2j)'!AC47)</f>
        <v>0</v>
      </c>
      <c r="U47" s="1" t="str">
        <f t="shared" si="71"/>
        <v/>
      </c>
      <c r="V47" s="133" t="str">
        <f t="shared" si="72"/>
        <v/>
      </c>
      <c r="Z47" s="52" t="str">
        <f t="shared" si="32"/>
        <v>B</v>
      </c>
      <c r="AA47" s="4">
        <f t="shared" si="73"/>
        <v>0</v>
      </c>
      <c r="AB47" s="4">
        <f t="shared" si="74"/>
        <v>0</v>
      </c>
      <c r="AC47" s="4">
        <f t="shared" si="75"/>
        <v>0</v>
      </c>
      <c r="AD47" s="4">
        <f t="shared" si="76"/>
        <v>0</v>
      </c>
      <c r="AE47" s="5">
        <f t="shared" si="77"/>
        <v>0</v>
      </c>
      <c r="AF47" s="15">
        <f t="shared" si="78"/>
        <v>0</v>
      </c>
      <c r="AG47" s="15">
        <f t="shared" si="79"/>
        <v>0</v>
      </c>
      <c r="AH47" s="15">
        <f t="shared" si="80"/>
        <v>0</v>
      </c>
      <c r="AI47" s="6">
        <f t="shared" si="81"/>
        <v>0</v>
      </c>
      <c r="AJ47" s="15">
        <f t="shared" si="82"/>
        <v>0</v>
      </c>
      <c r="AK47" s="15">
        <f t="shared" si="83"/>
        <v>0</v>
      </c>
      <c r="AL47" s="15">
        <f t="shared" si="84"/>
        <v>0</v>
      </c>
      <c r="AM47" s="7">
        <f t="shared" si="85"/>
        <v>0</v>
      </c>
      <c r="AN47" s="7">
        <f t="shared" si="86"/>
        <v>0</v>
      </c>
      <c r="AO47" s="7">
        <f t="shared" si="87"/>
        <v>0</v>
      </c>
      <c r="AP47" s="8">
        <f t="shared" si="88"/>
        <v>0</v>
      </c>
      <c r="AQ47" s="53">
        <f t="shared" si="89"/>
        <v>0</v>
      </c>
      <c r="AR47" s="54">
        <f t="shared" si="90"/>
        <v>0</v>
      </c>
      <c r="AS47" s="54">
        <f t="shared" si="91"/>
        <v>0</v>
      </c>
      <c r="AT47" s="55">
        <f t="shared" si="92"/>
        <v>0</v>
      </c>
      <c r="AU47" s="55">
        <f t="shared" si="93"/>
        <v>0</v>
      </c>
      <c r="AV47" s="55">
        <f t="shared" si="94"/>
        <v>0</v>
      </c>
      <c r="AW47" s="55">
        <f t="shared" si="95"/>
        <v>0</v>
      </c>
      <c r="AX47" s="53">
        <f t="shared" si="96"/>
        <v>0</v>
      </c>
      <c r="AY47" s="56">
        <f t="shared" si="97"/>
        <v>0</v>
      </c>
      <c r="AZ47" s="56">
        <f t="shared" si="98"/>
        <v>0</v>
      </c>
      <c r="BA47" s="56">
        <f t="shared" si="99"/>
        <v>0</v>
      </c>
      <c r="BB47" s="56">
        <f t="shared" si="100"/>
        <v>0</v>
      </c>
      <c r="BC47" s="57" t="str">
        <f t="shared" si="101"/>
        <v/>
      </c>
      <c r="BD47" s="12" t="str">
        <f t="shared" si="102"/>
        <v/>
      </c>
      <c r="BE47">
        <f t="shared" si="103"/>
        <v>1E-4</v>
      </c>
      <c r="BF47">
        <f t="shared" si="104"/>
        <v>2.0000000000000001E-4</v>
      </c>
      <c r="BG47">
        <f t="shared" si="105"/>
        <v>2.9999999999999997E-4</v>
      </c>
      <c r="BH47" s="3">
        <f t="shared" si="106"/>
        <v>3</v>
      </c>
      <c r="BI47" s="3">
        <f t="shared" si="107"/>
        <v>2</v>
      </c>
      <c r="BJ47" s="3">
        <f t="shared" si="108"/>
        <v>1</v>
      </c>
      <c r="BK47">
        <f t="shared" si="109"/>
        <v>3</v>
      </c>
      <c r="BL47">
        <f t="shared" si="110"/>
        <v>2</v>
      </c>
      <c r="BM47">
        <f t="shared" si="111"/>
        <v>1</v>
      </c>
    </row>
    <row r="48" spans="1:65" ht="16.5" hidden="1" customHeight="1">
      <c r="A48" s="14" t="str">
        <f>IF(Seznam!U48="","",Seznam!U48)</f>
        <v/>
      </c>
      <c r="B48" s="14" t="str">
        <f>IF(Seznam!V48="","",Seznam!V48)</f>
        <v>UHLÍŘ Petr</v>
      </c>
      <c r="C48" s="38" t="str">
        <f>IF(Seznam!W48="","",Seznam!W48)</f>
        <v>MK Náchod v ÚAMK</v>
      </c>
      <c r="D48" s="39" t="str">
        <f>IF(Seznam!X48="","",Seznam!X48)</f>
        <v>VČ</v>
      </c>
      <c r="E48" s="13" t="str">
        <f>IF(Tr!Z48="","",Tr!Z48)</f>
        <v/>
      </c>
      <c r="F48" s="67" t="str">
        <f>IF(Tr!AA48="","",Tr!AA48)</f>
        <v/>
      </c>
      <c r="G48" s="67" t="str">
        <f>IF(Tr!AB48="","",Tr!AB48)</f>
        <v/>
      </c>
      <c r="H48" s="67" t="str">
        <f>IF(Tr!AC48="","",Tr!AC48)</f>
        <v/>
      </c>
      <c r="I48" s="1">
        <f>IF('1j'!Z48="",0,'1j'!Z48)</f>
        <v>0</v>
      </c>
      <c r="J48" s="68">
        <f>IF('1j'!AA48="",0,'1j'!AA48)</f>
        <v>0</v>
      </c>
      <c r="K48" s="68">
        <f>IF('1j'!AB48="",0,'1j'!AB48)</f>
        <v>0</v>
      </c>
      <c r="L48" s="68">
        <f>IF('1j'!AC48="",0,'1j'!AC48)</f>
        <v>0</v>
      </c>
      <c r="M48" s="1">
        <f>IF('2j (proA 1j)'!Z48="",0,'2j (proA 1j)'!Z48)</f>
        <v>0</v>
      </c>
      <c r="N48" s="68">
        <f>IF('2j (proA 1j)'!AA48="",0,'2j (proA 1j)'!AA48)</f>
        <v>0</v>
      </c>
      <c r="O48" s="68">
        <f>IF('2j (proA 1j)'!AB48="",0,'2j (proA 1j)'!AB48)</f>
        <v>0</v>
      </c>
      <c r="P48" s="68">
        <f>IF('2j (proA 1j)'!AC48="",0,'2j (proA 1j)'!AC48)</f>
        <v>0</v>
      </c>
      <c r="Q48" s="1">
        <f>IF('3j (proA 2j)'!Z48="",0,'3j (proA 2j)'!Z48)</f>
        <v>0</v>
      </c>
      <c r="R48" s="68">
        <f>IF('3j (proA 2j)'!AA48="",0,'3j (proA 2j)'!AA48)</f>
        <v>0</v>
      </c>
      <c r="S48" s="68">
        <f>IF('3j (proA 2j)'!AB48="",0,'3j (proA 2j)'!AB48)</f>
        <v>0</v>
      </c>
      <c r="T48" s="68">
        <f>IF('3j (proA 2j)'!AC48="",0,'3j (proA 2j)'!AC48)</f>
        <v>0</v>
      </c>
      <c r="U48" s="1" t="str">
        <f t="shared" si="71"/>
        <v/>
      </c>
      <c r="V48" s="133" t="str">
        <f t="shared" si="72"/>
        <v/>
      </c>
      <c r="Z48" s="52" t="str">
        <f t="shared" si="32"/>
        <v>B</v>
      </c>
      <c r="AA48" s="4">
        <f t="shared" si="73"/>
        <v>0</v>
      </c>
      <c r="AB48" s="4">
        <f t="shared" si="74"/>
        <v>0</v>
      </c>
      <c r="AC48" s="4">
        <f t="shared" si="75"/>
        <v>0</v>
      </c>
      <c r="AD48" s="4">
        <f t="shared" si="76"/>
        <v>0</v>
      </c>
      <c r="AE48" s="5">
        <f t="shared" si="77"/>
        <v>0</v>
      </c>
      <c r="AF48" s="15">
        <f t="shared" si="78"/>
        <v>0</v>
      </c>
      <c r="AG48" s="15">
        <f t="shared" si="79"/>
        <v>0</v>
      </c>
      <c r="AH48" s="15">
        <f t="shared" si="80"/>
        <v>0</v>
      </c>
      <c r="AI48" s="6">
        <f t="shared" si="81"/>
        <v>0</v>
      </c>
      <c r="AJ48" s="15">
        <f t="shared" si="82"/>
        <v>0</v>
      </c>
      <c r="AK48" s="15">
        <f t="shared" si="83"/>
        <v>0</v>
      </c>
      <c r="AL48" s="15">
        <f t="shared" si="84"/>
        <v>0</v>
      </c>
      <c r="AM48" s="7">
        <f t="shared" si="85"/>
        <v>0</v>
      </c>
      <c r="AN48" s="7">
        <f t="shared" si="86"/>
        <v>0</v>
      </c>
      <c r="AO48" s="7">
        <f t="shared" si="87"/>
        <v>0</v>
      </c>
      <c r="AP48" s="8">
        <f t="shared" si="88"/>
        <v>0</v>
      </c>
      <c r="AQ48" s="53">
        <f t="shared" si="89"/>
        <v>0</v>
      </c>
      <c r="AR48" s="54">
        <f t="shared" si="90"/>
        <v>0</v>
      </c>
      <c r="AS48" s="54">
        <f t="shared" si="91"/>
        <v>0</v>
      </c>
      <c r="AT48" s="55">
        <f t="shared" si="92"/>
        <v>0</v>
      </c>
      <c r="AU48" s="55">
        <f t="shared" si="93"/>
        <v>0</v>
      </c>
      <c r="AV48" s="55">
        <f t="shared" si="94"/>
        <v>0</v>
      </c>
      <c r="AW48" s="55">
        <f t="shared" si="95"/>
        <v>0</v>
      </c>
      <c r="AX48" s="53">
        <f t="shared" si="96"/>
        <v>0</v>
      </c>
      <c r="AY48" s="56">
        <f t="shared" si="97"/>
        <v>0</v>
      </c>
      <c r="AZ48" s="56">
        <f t="shared" si="98"/>
        <v>0</v>
      </c>
      <c r="BA48" s="56">
        <f t="shared" si="99"/>
        <v>0</v>
      </c>
      <c r="BB48" s="56">
        <f t="shared" si="100"/>
        <v>0</v>
      </c>
      <c r="BC48" s="57" t="str">
        <f t="shared" si="101"/>
        <v/>
      </c>
      <c r="BD48" s="12" t="str">
        <f t="shared" si="102"/>
        <v/>
      </c>
      <c r="BE48">
        <f t="shared" si="103"/>
        <v>1E-4</v>
      </c>
      <c r="BF48">
        <f t="shared" si="104"/>
        <v>2.0000000000000001E-4</v>
      </c>
      <c r="BG48">
        <f t="shared" si="105"/>
        <v>2.9999999999999997E-4</v>
      </c>
      <c r="BH48" s="3">
        <f t="shared" si="106"/>
        <v>3</v>
      </c>
      <c r="BI48" s="3">
        <f t="shared" si="107"/>
        <v>2</v>
      </c>
      <c r="BJ48" s="3">
        <f t="shared" si="108"/>
        <v>1</v>
      </c>
      <c r="BK48">
        <f t="shared" si="109"/>
        <v>3</v>
      </c>
      <c r="BL48">
        <f t="shared" si="110"/>
        <v>2</v>
      </c>
      <c r="BM48">
        <f t="shared" si="111"/>
        <v>1</v>
      </c>
    </row>
    <row r="49" spans="1:65" ht="16.5" hidden="1" customHeight="1">
      <c r="A49" s="14" t="str">
        <f>IF(Seznam!U49="","",Seznam!U49)</f>
        <v/>
      </c>
      <c r="B49" s="14" t="str">
        <f>IF(Seznam!V49="","",Seznam!V49)</f>
        <v/>
      </c>
      <c r="C49" s="38" t="str">
        <f>IF(Seznam!W49="","",Seznam!W49)</f>
        <v/>
      </c>
      <c r="D49" s="39" t="str">
        <f>IF(Seznam!X49="","",Seznam!X49)</f>
        <v/>
      </c>
      <c r="E49" s="13" t="str">
        <f>IF(Tr!Z49="","",Tr!Z49)</f>
        <v/>
      </c>
      <c r="F49" s="67" t="str">
        <f>IF(Tr!AA49="","",Tr!AA49)</f>
        <v/>
      </c>
      <c r="G49" s="67" t="str">
        <f>IF(Tr!AB49="","",Tr!AB49)</f>
        <v/>
      </c>
      <c r="H49" s="67" t="str">
        <f>IF(Tr!AC49="","",Tr!AC49)</f>
        <v/>
      </c>
      <c r="I49" s="1">
        <f>IF('1j'!Z49="",0,'1j'!Z49)</f>
        <v>0</v>
      </c>
      <c r="J49" s="68">
        <f>IF('1j'!AA49="",0,'1j'!AA49)</f>
        <v>0</v>
      </c>
      <c r="K49" s="68">
        <f>IF('1j'!AB49="",0,'1j'!AB49)</f>
        <v>0</v>
      </c>
      <c r="L49" s="68">
        <f>IF('1j'!AC49="",0,'1j'!AC49)</f>
        <v>0</v>
      </c>
      <c r="M49" s="1">
        <f>IF('2j (proA 1j)'!Z49="",0,'2j (proA 1j)'!Z49)</f>
        <v>0</v>
      </c>
      <c r="N49" s="68">
        <f>IF('2j (proA 1j)'!AA49="",0,'2j (proA 1j)'!AA49)</f>
        <v>0</v>
      </c>
      <c r="O49" s="68">
        <f>IF('2j (proA 1j)'!AB49="",0,'2j (proA 1j)'!AB49)</f>
        <v>0</v>
      </c>
      <c r="P49" s="68">
        <f>IF('2j (proA 1j)'!AC49="",0,'2j (proA 1j)'!AC49)</f>
        <v>0</v>
      </c>
      <c r="Q49" s="1">
        <f>IF('3j (proA 2j)'!Z49="",0,'3j (proA 2j)'!Z49)</f>
        <v>0</v>
      </c>
      <c r="R49" s="68">
        <f>IF('3j (proA 2j)'!AA49="",0,'3j (proA 2j)'!AA49)</f>
        <v>0</v>
      </c>
      <c r="S49" s="68">
        <f>IF('3j (proA 2j)'!AB49="",0,'3j (proA 2j)'!AB49)</f>
        <v>0</v>
      </c>
      <c r="T49" s="68">
        <f>IF('3j (proA 2j)'!AC49="",0,'3j (proA 2j)'!AC49)</f>
        <v>0</v>
      </c>
      <c r="U49" s="1" t="str">
        <f t="shared" si="71"/>
        <v/>
      </c>
      <c r="V49" s="133" t="str">
        <f t="shared" si="72"/>
        <v/>
      </c>
      <c r="Z49" s="52" t="str">
        <f t="shared" si="32"/>
        <v>B</v>
      </c>
      <c r="AA49" s="4">
        <f t="shared" si="73"/>
        <v>0</v>
      </c>
      <c r="AB49" s="4">
        <f t="shared" si="74"/>
        <v>0</v>
      </c>
      <c r="AC49" s="4">
        <f t="shared" si="75"/>
        <v>0</v>
      </c>
      <c r="AD49" s="4">
        <f t="shared" si="76"/>
        <v>0</v>
      </c>
      <c r="AE49" s="5">
        <f t="shared" si="77"/>
        <v>0</v>
      </c>
      <c r="AF49" s="15">
        <f t="shared" si="78"/>
        <v>0</v>
      </c>
      <c r="AG49" s="15">
        <f t="shared" si="79"/>
        <v>0</v>
      </c>
      <c r="AH49" s="15">
        <f t="shared" si="80"/>
        <v>0</v>
      </c>
      <c r="AI49" s="6">
        <f t="shared" si="81"/>
        <v>0</v>
      </c>
      <c r="AJ49" s="15">
        <f t="shared" si="82"/>
        <v>0</v>
      </c>
      <c r="AK49" s="15">
        <f t="shared" si="83"/>
        <v>0</v>
      </c>
      <c r="AL49" s="15">
        <f t="shared" si="84"/>
        <v>0</v>
      </c>
      <c r="AM49" s="7">
        <f t="shared" si="85"/>
        <v>0</v>
      </c>
      <c r="AN49" s="7">
        <f t="shared" si="86"/>
        <v>0</v>
      </c>
      <c r="AO49" s="7">
        <f t="shared" si="87"/>
        <v>0</v>
      </c>
      <c r="AP49" s="8">
        <f t="shared" si="88"/>
        <v>0</v>
      </c>
      <c r="AQ49" s="53">
        <f t="shared" si="89"/>
        <v>0</v>
      </c>
      <c r="AR49" s="54">
        <f t="shared" si="90"/>
        <v>0</v>
      </c>
      <c r="AS49" s="54">
        <f t="shared" si="91"/>
        <v>0</v>
      </c>
      <c r="AT49" s="55">
        <f t="shared" si="92"/>
        <v>0</v>
      </c>
      <c r="AU49" s="55">
        <f t="shared" si="93"/>
        <v>0</v>
      </c>
      <c r="AV49" s="55">
        <f t="shared" si="94"/>
        <v>0</v>
      </c>
      <c r="AW49" s="55">
        <f t="shared" si="95"/>
        <v>0</v>
      </c>
      <c r="AX49" s="53">
        <f t="shared" si="96"/>
        <v>0</v>
      </c>
      <c r="AY49" s="56">
        <f t="shared" si="97"/>
        <v>0</v>
      </c>
      <c r="AZ49" s="56">
        <f t="shared" si="98"/>
        <v>0</v>
      </c>
      <c r="BA49" s="56">
        <f t="shared" si="99"/>
        <v>0</v>
      </c>
      <c r="BB49" s="56">
        <f t="shared" si="100"/>
        <v>0</v>
      </c>
      <c r="BC49" s="57" t="str">
        <f t="shared" si="101"/>
        <v/>
      </c>
      <c r="BD49" s="12" t="str">
        <f t="shared" si="102"/>
        <v/>
      </c>
      <c r="BE49">
        <f t="shared" si="103"/>
        <v>1E-4</v>
      </c>
      <c r="BF49">
        <f t="shared" si="104"/>
        <v>2.0000000000000001E-4</v>
      </c>
      <c r="BG49">
        <f t="shared" si="105"/>
        <v>2.9999999999999997E-4</v>
      </c>
      <c r="BH49" s="3">
        <f t="shared" si="106"/>
        <v>3</v>
      </c>
      <c r="BI49" s="3">
        <f t="shared" si="107"/>
        <v>2</v>
      </c>
      <c r="BJ49" s="3">
        <f t="shared" si="108"/>
        <v>1</v>
      </c>
      <c r="BK49">
        <f t="shared" si="109"/>
        <v>3</v>
      </c>
      <c r="BL49">
        <f t="shared" si="110"/>
        <v>2</v>
      </c>
      <c r="BM49">
        <f t="shared" si="111"/>
        <v>1</v>
      </c>
    </row>
    <row r="50" spans="1:65" ht="16.5" hidden="1" customHeight="1">
      <c r="A50" s="14" t="str">
        <f>IF(Seznam!U50="","",Seznam!U50)</f>
        <v/>
      </c>
      <c r="B50" s="14" t="str">
        <f>IF(Seznam!V50="","",Seznam!V50)</f>
        <v/>
      </c>
      <c r="C50" s="38" t="str">
        <f>IF(Seznam!W50="","",Seznam!W50)</f>
        <v/>
      </c>
      <c r="D50" s="39" t="str">
        <f>IF(Seznam!X50="","",Seznam!X50)</f>
        <v/>
      </c>
      <c r="E50" s="13" t="str">
        <f>IF(Tr!Z50="","",Tr!Z50)</f>
        <v/>
      </c>
      <c r="F50" s="67" t="str">
        <f>IF(Tr!AA50="","",Tr!AA50)</f>
        <v/>
      </c>
      <c r="G50" s="67" t="str">
        <f>IF(Tr!AB50="","",Tr!AB50)</f>
        <v/>
      </c>
      <c r="H50" s="67" t="str">
        <f>IF(Tr!AC50="","",Tr!AC50)</f>
        <v/>
      </c>
      <c r="I50" s="1">
        <f>IF('1j'!Z50="",0,'1j'!Z50)</f>
        <v>0</v>
      </c>
      <c r="J50" s="68">
        <f>IF('1j'!AA50="",0,'1j'!AA50)</f>
        <v>0</v>
      </c>
      <c r="K50" s="68">
        <f>IF('1j'!AB50="",0,'1j'!AB50)</f>
        <v>0</v>
      </c>
      <c r="L50" s="68">
        <f>IF('1j'!AC50="",0,'1j'!AC50)</f>
        <v>0</v>
      </c>
      <c r="M50" s="1">
        <f>IF('2j (proA 1j)'!Z50="",0,'2j (proA 1j)'!Z50)</f>
        <v>0</v>
      </c>
      <c r="N50" s="68">
        <f>IF('2j (proA 1j)'!AA50="",0,'2j (proA 1j)'!AA50)</f>
        <v>0</v>
      </c>
      <c r="O50" s="68">
        <f>IF('2j (proA 1j)'!AB50="",0,'2j (proA 1j)'!AB50)</f>
        <v>0</v>
      </c>
      <c r="P50" s="68">
        <f>IF('2j (proA 1j)'!AC50="",0,'2j (proA 1j)'!AC50)</f>
        <v>0</v>
      </c>
      <c r="Q50" s="1">
        <f>IF('3j (proA 2j)'!Z50="",0,'3j (proA 2j)'!Z50)</f>
        <v>0</v>
      </c>
      <c r="R50" s="68">
        <f>IF('3j (proA 2j)'!AA50="",0,'3j (proA 2j)'!AA50)</f>
        <v>0</v>
      </c>
      <c r="S50" s="68">
        <f>IF('3j (proA 2j)'!AB50="",0,'3j (proA 2j)'!AB50)</f>
        <v>0</v>
      </c>
      <c r="T50" s="68">
        <f>IF('3j (proA 2j)'!AC50="",0,'3j (proA 2j)'!AC50)</f>
        <v>0</v>
      </c>
      <c r="U50" s="1" t="str">
        <f t="shared" si="71"/>
        <v/>
      </c>
      <c r="V50" s="133" t="str">
        <f t="shared" si="72"/>
        <v/>
      </c>
      <c r="Z50" s="52" t="str">
        <f t="shared" si="32"/>
        <v>B</v>
      </c>
      <c r="AA50" s="4">
        <f t="shared" si="73"/>
        <v>0</v>
      </c>
      <c r="AB50" s="4">
        <f t="shared" si="74"/>
        <v>0</v>
      </c>
      <c r="AC50" s="4">
        <f t="shared" si="75"/>
        <v>0</v>
      </c>
      <c r="AD50" s="4">
        <f t="shared" si="76"/>
        <v>0</v>
      </c>
      <c r="AE50" s="5">
        <f t="shared" si="77"/>
        <v>0</v>
      </c>
      <c r="AF50" s="15">
        <f t="shared" si="78"/>
        <v>0</v>
      </c>
      <c r="AG50" s="15">
        <f t="shared" si="79"/>
        <v>0</v>
      </c>
      <c r="AH50" s="15">
        <f t="shared" si="80"/>
        <v>0</v>
      </c>
      <c r="AI50" s="6">
        <f t="shared" si="81"/>
        <v>0</v>
      </c>
      <c r="AJ50" s="15">
        <f t="shared" si="82"/>
        <v>0</v>
      </c>
      <c r="AK50" s="15">
        <f t="shared" si="83"/>
        <v>0</v>
      </c>
      <c r="AL50" s="15">
        <f t="shared" si="84"/>
        <v>0</v>
      </c>
      <c r="AM50" s="7">
        <f t="shared" si="85"/>
        <v>0</v>
      </c>
      <c r="AN50" s="7">
        <f t="shared" si="86"/>
        <v>0</v>
      </c>
      <c r="AO50" s="7">
        <f t="shared" si="87"/>
        <v>0</v>
      </c>
      <c r="AP50" s="8">
        <f t="shared" si="88"/>
        <v>0</v>
      </c>
      <c r="AQ50" s="53">
        <f t="shared" si="89"/>
        <v>0</v>
      </c>
      <c r="AR50" s="54">
        <f t="shared" si="90"/>
        <v>0</v>
      </c>
      <c r="AS50" s="54">
        <f t="shared" si="91"/>
        <v>0</v>
      </c>
      <c r="AT50" s="55">
        <f t="shared" si="92"/>
        <v>0</v>
      </c>
      <c r="AU50" s="55">
        <f t="shared" si="93"/>
        <v>0</v>
      </c>
      <c r="AV50" s="55">
        <f t="shared" si="94"/>
        <v>0</v>
      </c>
      <c r="AW50" s="55">
        <f t="shared" si="95"/>
        <v>0</v>
      </c>
      <c r="AX50" s="53">
        <f t="shared" si="96"/>
        <v>0</v>
      </c>
      <c r="AY50" s="56">
        <f t="shared" si="97"/>
        <v>0</v>
      </c>
      <c r="AZ50" s="56">
        <f t="shared" si="98"/>
        <v>0</v>
      </c>
      <c r="BA50" s="56">
        <f t="shared" si="99"/>
        <v>0</v>
      </c>
      <c r="BB50" s="56">
        <f t="shared" si="100"/>
        <v>0</v>
      </c>
      <c r="BC50" s="57" t="str">
        <f t="shared" si="101"/>
        <v/>
      </c>
      <c r="BD50" s="12" t="str">
        <f t="shared" si="102"/>
        <v/>
      </c>
      <c r="BE50">
        <f t="shared" si="103"/>
        <v>1E-4</v>
      </c>
      <c r="BF50">
        <f t="shared" si="104"/>
        <v>2.0000000000000001E-4</v>
      </c>
      <c r="BG50">
        <f t="shared" si="105"/>
        <v>2.9999999999999997E-4</v>
      </c>
      <c r="BH50" s="3">
        <f t="shared" si="106"/>
        <v>3</v>
      </c>
      <c r="BI50" s="3">
        <f t="shared" si="107"/>
        <v>2</v>
      </c>
      <c r="BJ50" s="3">
        <f t="shared" si="108"/>
        <v>1</v>
      </c>
      <c r="BK50">
        <f t="shared" si="109"/>
        <v>3</v>
      </c>
      <c r="BL50">
        <f t="shared" si="110"/>
        <v>2</v>
      </c>
      <c r="BM50">
        <f t="shared" si="111"/>
        <v>1</v>
      </c>
    </row>
  </sheetData>
  <autoFilter ref="A4:A50">
    <filterColumn colId="0">
      <customFilters>
        <customFilter operator="notEqual" val=" "/>
      </customFilters>
    </filterColumn>
  </autoFilter>
  <mergeCells count="17">
    <mergeCell ref="U3:V3"/>
    <mergeCell ref="Q4:T4"/>
    <mergeCell ref="V4:V5"/>
    <mergeCell ref="B1:U1"/>
    <mergeCell ref="B2:U2"/>
    <mergeCell ref="B4:B5"/>
    <mergeCell ref="C4:C5"/>
    <mergeCell ref="D4:D5"/>
    <mergeCell ref="E4:H4"/>
    <mergeCell ref="I4:L4"/>
    <mergeCell ref="U4:U5"/>
    <mergeCell ref="F5:H5"/>
    <mergeCell ref="J5:L5"/>
    <mergeCell ref="N5:P5"/>
    <mergeCell ref="R5:T5"/>
    <mergeCell ref="M4:P4"/>
    <mergeCell ref="B3:T3"/>
  </mergeCells>
  <conditionalFormatting sqref="Q6">
    <cfRule type="cellIs" dxfId="72" priority="39" operator="equal">
      <formula>0</formula>
    </cfRule>
    <cfRule type="expression" dxfId="71" priority="45" stopIfTrue="1">
      <formula>BM6=1</formula>
    </cfRule>
  </conditionalFormatting>
  <conditionalFormatting sqref="I6">
    <cfRule type="cellIs" dxfId="70" priority="40" operator="equal">
      <formula>0</formula>
    </cfRule>
    <cfRule type="expression" dxfId="69" priority="44" stopIfTrue="1">
      <formula>IF(Q6=0,"",BK6=1)</formula>
    </cfRule>
  </conditionalFormatting>
  <conditionalFormatting sqref="N6:P6">
    <cfRule type="cellIs" dxfId="68" priority="43" operator="equal">
      <formula>0</formula>
    </cfRule>
  </conditionalFormatting>
  <conditionalFormatting sqref="J6:L6">
    <cfRule type="cellIs" dxfId="67" priority="42" operator="equal">
      <formula>0</formula>
    </cfRule>
  </conditionalFormatting>
  <conditionalFormatting sqref="R6:T6">
    <cfRule type="cellIs" dxfId="66" priority="41" operator="equal">
      <formula>0</formula>
    </cfRule>
  </conditionalFormatting>
  <conditionalFormatting sqref="M6">
    <cfRule type="cellIs" dxfId="65" priority="37" operator="equal">
      <formula>0</formula>
    </cfRule>
    <cfRule type="expression" dxfId="64" priority="38" stopIfTrue="1">
      <formula>IF(Q6=0,"",BL6=1)</formula>
    </cfRule>
  </conditionalFormatting>
  <conditionalFormatting sqref="Q7:Q39">
    <cfRule type="cellIs" dxfId="63" priority="12" operator="equal">
      <formula>0</formula>
    </cfRule>
    <cfRule type="expression" dxfId="62" priority="18" stopIfTrue="1">
      <formula>BM7=1</formula>
    </cfRule>
  </conditionalFormatting>
  <conditionalFormatting sqref="I7:I39">
    <cfRule type="cellIs" dxfId="61" priority="13" operator="equal">
      <formula>0</formula>
    </cfRule>
    <cfRule type="expression" dxfId="60" priority="17" stopIfTrue="1">
      <formula>IF(Q7=0,"",BK7=1)</formula>
    </cfRule>
  </conditionalFormatting>
  <conditionalFormatting sqref="N7:P39">
    <cfRule type="cellIs" dxfId="59" priority="16" operator="equal">
      <formula>0</formula>
    </cfRule>
  </conditionalFormatting>
  <conditionalFormatting sqref="J7:L39">
    <cfRule type="cellIs" dxfId="58" priority="15" operator="equal">
      <formula>0</formula>
    </cfRule>
  </conditionalFormatting>
  <conditionalFormatting sqref="R7:T39">
    <cfRule type="cellIs" dxfId="57" priority="14" operator="equal">
      <formula>0</formula>
    </cfRule>
  </conditionalFormatting>
  <conditionalFormatting sqref="M7:M39">
    <cfRule type="cellIs" dxfId="56" priority="10" operator="equal">
      <formula>0</formula>
    </cfRule>
    <cfRule type="expression" dxfId="55" priority="11" stopIfTrue="1">
      <formula>IF(Q7=0,"",BL7=1)</formula>
    </cfRule>
  </conditionalFormatting>
  <conditionalFormatting sqref="Q40:Q50">
    <cfRule type="cellIs" dxfId="54" priority="3" operator="equal">
      <formula>0</formula>
    </cfRule>
    <cfRule type="expression" dxfId="53" priority="9" stopIfTrue="1">
      <formula>BM40=1</formula>
    </cfRule>
  </conditionalFormatting>
  <conditionalFormatting sqref="I40:I50">
    <cfRule type="cellIs" dxfId="52" priority="4" operator="equal">
      <formula>0</formula>
    </cfRule>
    <cfRule type="expression" dxfId="51" priority="8" stopIfTrue="1">
      <formula>IF(Q40=0,"",BK40=1)</formula>
    </cfRule>
  </conditionalFormatting>
  <conditionalFormatting sqref="N40:P50">
    <cfRule type="cellIs" dxfId="50" priority="7" operator="equal">
      <formula>0</formula>
    </cfRule>
  </conditionalFormatting>
  <conditionalFormatting sqref="J40:L50">
    <cfRule type="cellIs" dxfId="49" priority="6" operator="equal">
      <formula>0</formula>
    </cfRule>
  </conditionalFormatting>
  <conditionalFormatting sqref="R40:T50">
    <cfRule type="cellIs" dxfId="48" priority="5" operator="equal">
      <formula>0</formula>
    </cfRule>
  </conditionalFormatting>
  <conditionalFormatting sqref="M40:M50">
    <cfRule type="cellIs" dxfId="47" priority="1" operator="equal">
      <formula>0</formula>
    </cfRule>
    <cfRule type="expression" dxfId="46" priority="2" stopIfTrue="1">
      <formula>IF(Q40=0,"",BL40=1)</formula>
    </cfRule>
  </conditionalFormatting>
  <printOptions horizontalCentered="1"/>
  <pageMargins left="0.39370078740157483" right="0.39370078740157483" top="0.39370078740157483" bottom="0.78740157480314965" header="0.19685039370078741" footer="0.19685039370078741"/>
  <pageSetup paperSize="9" orientation="landscape" r:id="rId1"/>
  <headerFooter alignWithMargins="0">
    <oddFooter>&amp;LTechnický komisař: . . . . . . . . . .&amp;CČas tisku: &amp;T                    &amp;K00+000.&amp;K01+000Sportovní komisař: . . . . . . . . . .&amp;RŘeditel závodu: . . . . . . . . . . . . .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AR58"/>
  <sheetViews>
    <sheetView workbookViewId="0">
      <selection activeCell="U18" sqref="U18"/>
    </sheetView>
  </sheetViews>
  <sheetFormatPr defaultColWidth="4.5703125" defaultRowHeight="15"/>
  <cols>
    <col min="1" max="1" width="4.5703125" style="90" customWidth="1"/>
    <col min="2" max="2" width="15.42578125" customWidth="1"/>
    <col min="3" max="3" width="4.5703125" customWidth="1"/>
    <col min="4" max="4" width="3.42578125" customWidth="1"/>
    <col min="5" max="5" width="1.7109375" customWidth="1"/>
    <col min="6" max="6" width="4.5703125" style="90" customWidth="1"/>
    <col min="7" max="7" width="15.42578125" customWidth="1"/>
    <col min="8" max="8" width="4.5703125" customWidth="1"/>
    <col min="9" max="9" width="3.42578125" customWidth="1"/>
    <col min="10" max="10" width="1.7109375" customWidth="1"/>
    <col min="11" max="11" width="4.5703125" style="90" customWidth="1"/>
    <col min="12" max="12" width="15.42578125" customWidth="1"/>
    <col min="13" max="13" width="4.5703125" customWidth="1"/>
    <col min="14" max="14" width="3.42578125" customWidth="1"/>
    <col min="15" max="15" width="1.7109375" customWidth="1"/>
    <col min="16" max="16" width="4.5703125" style="90" customWidth="1"/>
    <col min="17" max="17" width="15.42578125" customWidth="1"/>
    <col min="18" max="18" width="4.5703125" customWidth="1"/>
    <col min="19" max="19" width="3.42578125" customWidth="1"/>
    <col min="20" max="20" width="1.7109375" customWidth="1"/>
    <col min="21" max="21" width="4.5703125" style="90" customWidth="1"/>
    <col min="22" max="22" width="15.42578125" customWidth="1"/>
    <col min="23" max="23" width="4.5703125" customWidth="1"/>
    <col min="24" max="24" width="3.42578125" customWidth="1"/>
  </cols>
  <sheetData>
    <row r="1" spans="1:44" ht="5.25" customHeight="1">
      <c r="B1" s="136" t="str">
        <f>ABC!B2</f>
        <v>Místo  -  datum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73"/>
    </row>
    <row r="2" spans="1:44" ht="5.25" customHeight="1"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73"/>
    </row>
    <row r="3" spans="1:44" ht="5.25" customHeight="1"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73"/>
    </row>
    <row r="4" spans="1:44" s="92" customFormat="1" ht="15" customHeight="1">
      <c r="A4" s="147" t="s">
        <v>105</v>
      </c>
      <c r="B4" s="147"/>
      <c r="C4" s="147"/>
      <c r="D4" s="147"/>
      <c r="E4" s="91"/>
      <c r="F4" s="147" t="s">
        <v>106</v>
      </c>
      <c r="G4" s="147"/>
      <c r="H4" s="147"/>
      <c r="I4" s="147"/>
      <c r="J4" s="91"/>
      <c r="K4" s="147" t="s">
        <v>107</v>
      </c>
      <c r="L4" s="147"/>
      <c r="M4" s="147"/>
      <c r="N4" s="147"/>
      <c r="O4" s="91"/>
      <c r="P4" s="147" t="s">
        <v>108</v>
      </c>
      <c r="Q4" s="147"/>
      <c r="R4" s="147"/>
      <c r="S4" s="147"/>
      <c r="T4" s="91"/>
      <c r="U4" s="147" t="s">
        <v>109</v>
      </c>
      <c r="V4" s="147"/>
      <c r="W4" s="147"/>
      <c r="X4" s="147"/>
    </row>
    <row r="5" spans="1:44" s="110" customFormat="1">
      <c r="A5" s="107" t="s">
        <v>11</v>
      </c>
      <c r="B5" s="108" t="s">
        <v>136</v>
      </c>
      <c r="C5" s="109" t="s">
        <v>137</v>
      </c>
      <c r="D5" s="108" t="s">
        <v>138</v>
      </c>
      <c r="F5" s="111" t="s">
        <v>11</v>
      </c>
      <c r="G5" s="112" t="s">
        <v>136</v>
      </c>
      <c r="H5" s="113" t="s">
        <v>137</v>
      </c>
      <c r="I5" s="114" t="s">
        <v>138</v>
      </c>
      <c r="K5" s="111" t="s">
        <v>11</v>
      </c>
      <c r="L5" s="112" t="s">
        <v>136</v>
      </c>
      <c r="M5" s="113" t="s">
        <v>137</v>
      </c>
      <c r="N5" s="114" t="s">
        <v>138</v>
      </c>
      <c r="P5" s="111" t="s">
        <v>11</v>
      </c>
      <c r="Q5" s="112" t="s">
        <v>136</v>
      </c>
      <c r="R5" s="113" t="s">
        <v>137</v>
      </c>
      <c r="S5" s="114" t="s">
        <v>138</v>
      </c>
      <c r="U5" s="111" t="s">
        <v>11</v>
      </c>
      <c r="V5" s="112" t="s">
        <v>136</v>
      </c>
      <c r="W5" s="113" t="s">
        <v>137</v>
      </c>
      <c r="X5" s="114" t="s">
        <v>138</v>
      </c>
    </row>
    <row r="6" spans="1:44" ht="15" customHeight="1">
      <c r="A6" s="125">
        <v>163</v>
      </c>
      <c r="B6" s="130" t="s">
        <v>249</v>
      </c>
      <c r="C6" s="131" t="s">
        <v>162</v>
      </c>
      <c r="D6" s="128" t="s">
        <v>0</v>
      </c>
      <c r="E6" s="83"/>
      <c r="F6" s="125">
        <v>238</v>
      </c>
      <c r="G6" s="130" t="s">
        <v>250</v>
      </c>
      <c r="H6" s="128" t="s">
        <v>162</v>
      </c>
      <c r="I6" s="131" t="s">
        <v>0</v>
      </c>
      <c r="J6" s="84"/>
      <c r="K6" s="125">
        <v>331</v>
      </c>
      <c r="L6" s="130" t="s">
        <v>41</v>
      </c>
      <c r="M6" s="131" t="s">
        <v>162</v>
      </c>
      <c r="N6" s="131" t="s">
        <v>0</v>
      </c>
      <c r="O6" s="71"/>
      <c r="P6" s="125">
        <v>433</v>
      </c>
      <c r="Q6" s="130" t="s">
        <v>60</v>
      </c>
      <c r="R6" s="131" t="s">
        <v>162</v>
      </c>
      <c r="S6" s="131" t="s">
        <v>0</v>
      </c>
      <c r="T6" s="84"/>
      <c r="U6" s="125">
        <v>575</v>
      </c>
      <c r="V6" s="130" t="s">
        <v>79</v>
      </c>
      <c r="W6" s="131" t="s">
        <v>167</v>
      </c>
      <c r="X6" s="128" t="s">
        <v>27</v>
      </c>
      <c r="Y6" s="25"/>
      <c r="Z6" s="25"/>
      <c r="AF6" s="26"/>
      <c r="AG6" s="27"/>
      <c r="AH6" s="25"/>
      <c r="AI6" s="25"/>
      <c r="AJ6" s="31"/>
      <c r="AK6" s="31"/>
      <c r="AL6" s="31"/>
      <c r="AM6" s="31"/>
      <c r="AN6" s="31"/>
      <c r="AO6" s="32"/>
      <c r="AP6" s="27"/>
      <c r="AQ6" s="25"/>
      <c r="AR6" s="25"/>
    </row>
    <row r="7" spans="1:44" ht="15" customHeight="1">
      <c r="A7" s="125">
        <v>161</v>
      </c>
      <c r="B7" s="130" t="s">
        <v>239</v>
      </c>
      <c r="C7" s="128" t="s">
        <v>240</v>
      </c>
      <c r="D7" s="128" t="s">
        <v>25</v>
      </c>
      <c r="E7" s="83"/>
      <c r="F7" s="125">
        <v>225</v>
      </c>
      <c r="G7" s="130" t="s">
        <v>227</v>
      </c>
      <c r="H7" s="131" t="s">
        <v>225</v>
      </c>
      <c r="I7" s="128" t="s">
        <v>71</v>
      </c>
      <c r="J7" s="84"/>
      <c r="K7" s="125">
        <v>325</v>
      </c>
      <c r="L7" s="130" t="s">
        <v>215</v>
      </c>
      <c r="M7" s="131" t="s">
        <v>162</v>
      </c>
      <c r="N7" s="131" t="s">
        <v>0</v>
      </c>
      <c r="O7" s="85"/>
      <c r="P7" s="125">
        <v>431</v>
      </c>
      <c r="Q7" s="130" t="s">
        <v>56</v>
      </c>
      <c r="R7" s="131" t="s">
        <v>162</v>
      </c>
      <c r="S7" s="131" t="s">
        <v>0</v>
      </c>
      <c r="T7" s="84"/>
      <c r="U7" s="125">
        <v>563</v>
      </c>
      <c r="V7" s="130" t="s">
        <v>69</v>
      </c>
      <c r="W7" s="131" t="s">
        <v>164</v>
      </c>
      <c r="X7" s="131" t="s">
        <v>23</v>
      </c>
      <c r="Y7" s="30"/>
      <c r="Z7" s="18"/>
      <c r="AF7" s="26"/>
      <c r="AG7" s="27"/>
      <c r="AH7" s="25"/>
      <c r="AI7" s="25"/>
      <c r="AJ7" s="31"/>
      <c r="AK7" s="31"/>
      <c r="AL7" s="31"/>
      <c r="AM7" s="31"/>
      <c r="AN7" s="31"/>
      <c r="AO7" s="24"/>
      <c r="AP7" s="27"/>
      <c r="AQ7" s="18"/>
      <c r="AR7" s="25"/>
    </row>
    <row r="8" spans="1:44" ht="15" customHeight="1">
      <c r="A8" s="125">
        <v>159</v>
      </c>
      <c r="B8" s="129" t="s">
        <v>238</v>
      </c>
      <c r="C8" s="128" t="s">
        <v>162</v>
      </c>
      <c r="D8" s="128" t="s">
        <v>0</v>
      </c>
      <c r="E8" s="83"/>
      <c r="F8" s="125">
        <v>223</v>
      </c>
      <c r="G8" s="130" t="s">
        <v>32</v>
      </c>
      <c r="H8" s="128" t="s">
        <v>163</v>
      </c>
      <c r="I8" s="128" t="s">
        <v>21</v>
      </c>
      <c r="J8" s="84"/>
      <c r="K8" s="125">
        <v>321</v>
      </c>
      <c r="L8" s="130" t="s">
        <v>36</v>
      </c>
      <c r="M8" s="131" t="s">
        <v>157</v>
      </c>
      <c r="N8" s="131" t="s">
        <v>0</v>
      </c>
      <c r="O8" s="85"/>
      <c r="P8" s="125">
        <v>421</v>
      </c>
      <c r="Q8" s="130" t="s">
        <v>54</v>
      </c>
      <c r="R8" s="131" t="s">
        <v>158</v>
      </c>
      <c r="S8" s="131" t="s">
        <v>23</v>
      </c>
      <c r="T8" s="84"/>
      <c r="U8" s="125">
        <v>549</v>
      </c>
      <c r="V8" s="130" t="s">
        <v>78</v>
      </c>
      <c r="W8" s="131" t="s">
        <v>157</v>
      </c>
      <c r="X8" s="131" t="s">
        <v>0</v>
      </c>
      <c r="Y8" s="25"/>
      <c r="Z8" s="25"/>
      <c r="AF8" s="26"/>
      <c r="AG8" s="33"/>
      <c r="AH8" s="25"/>
      <c r="AI8" s="25"/>
      <c r="AJ8" s="31"/>
      <c r="AK8" s="31"/>
      <c r="AL8" s="31"/>
      <c r="AM8" s="31"/>
      <c r="AN8" s="31"/>
      <c r="AO8" s="24"/>
      <c r="AP8" s="27"/>
      <c r="AQ8" s="18"/>
      <c r="AR8" s="25"/>
    </row>
    <row r="9" spans="1:44" ht="15" customHeight="1">
      <c r="A9" s="125">
        <v>153</v>
      </c>
      <c r="B9" s="130" t="s">
        <v>203</v>
      </c>
      <c r="C9" s="131" t="s">
        <v>162</v>
      </c>
      <c r="D9" s="131" t="s">
        <v>0</v>
      </c>
      <c r="E9" s="29"/>
      <c r="F9" s="125">
        <v>219</v>
      </c>
      <c r="G9" s="130" t="s">
        <v>209</v>
      </c>
      <c r="H9" s="128" t="s">
        <v>225</v>
      </c>
      <c r="I9" s="128" t="s">
        <v>71</v>
      </c>
      <c r="J9" s="84"/>
      <c r="K9" s="125">
        <v>319</v>
      </c>
      <c r="L9" s="130" t="s">
        <v>45</v>
      </c>
      <c r="M9" s="131" t="s">
        <v>162</v>
      </c>
      <c r="N9" s="131" t="s">
        <v>0</v>
      </c>
      <c r="O9" s="71"/>
      <c r="P9" s="125">
        <v>411</v>
      </c>
      <c r="Q9" s="130" t="s">
        <v>59</v>
      </c>
      <c r="R9" s="131" t="s">
        <v>163</v>
      </c>
      <c r="S9" s="128" t="s">
        <v>21</v>
      </c>
      <c r="T9" s="84"/>
      <c r="U9" s="125">
        <v>547</v>
      </c>
      <c r="V9" s="130" t="s">
        <v>77</v>
      </c>
      <c r="W9" s="131" t="s">
        <v>135</v>
      </c>
      <c r="X9" s="128" t="s">
        <v>27</v>
      </c>
      <c r="Y9" s="25"/>
      <c r="Z9" s="25"/>
      <c r="AF9" s="26"/>
      <c r="AG9" s="27"/>
      <c r="AH9" s="25"/>
      <c r="AI9" s="25"/>
      <c r="AJ9" s="31"/>
      <c r="AK9" s="31"/>
      <c r="AL9" s="31"/>
      <c r="AM9" s="31"/>
      <c r="AN9" s="31"/>
      <c r="AO9" s="26"/>
      <c r="AP9" s="27"/>
      <c r="AQ9" s="29"/>
      <c r="AR9" s="25"/>
    </row>
    <row r="10" spans="1:44" ht="15" customHeight="1">
      <c r="A10" s="125">
        <v>151</v>
      </c>
      <c r="B10" s="130" t="s">
        <v>226</v>
      </c>
      <c r="C10" s="131" t="s">
        <v>162</v>
      </c>
      <c r="D10" s="131" t="s">
        <v>0</v>
      </c>
      <c r="E10" s="29"/>
      <c r="F10" s="125">
        <v>215</v>
      </c>
      <c r="G10" s="130" t="s">
        <v>31</v>
      </c>
      <c r="H10" s="131" t="s">
        <v>164</v>
      </c>
      <c r="I10" s="131" t="s">
        <v>23</v>
      </c>
      <c r="J10" s="84"/>
      <c r="K10" s="125">
        <v>317</v>
      </c>
      <c r="L10" s="130" t="s">
        <v>47</v>
      </c>
      <c r="M10" s="131" t="s">
        <v>162</v>
      </c>
      <c r="N10" s="131" t="s">
        <v>0</v>
      </c>
      <c r="O10" s="71"/>
      <c r="P10" s="125">
        <v>409</v>
      </c>
      <c r="Q10" s="130" t="s">
        <v>212</v>
      </c>
      <c r="R10" s="131" t="s">
        <v>163</v>
      </c>
      <c r="S10" s="128" t="s">
        <v>21</v>
      </c>
      <c r="T10" s="84"/>
      <c r="U10" s="125">
        <v>543</v>
      </c>
      <c r="V10" s="130" t="s">
        <v>76</v>
      </c>
      <c r="W10" s="131" t="s">
        <v>157</v>
      </c>
      <c r="X10" s="131" t="s">
        <v>0</v>
      </c>
      <c r="Y10" s="25"/>
      <c r="Z10" s="25"/>
      <c r="AF10" s="24"/>
      <c r="AG10" s="27"/>
      <c r="AH10" s="25"/>
      <c r="AI10" s="25"/>
      <c r="AJ10" s="31"/>
      <c r="AK10" s="31"/>
      <c r="AL10" s="31"/>
      <c r="AM10" s="31"/>
      <c r="AN10" s="31"/>
      <c r="AO10" s="34"/>
      <c r="AP10" s="27"/>
      <c r="AQ10" s="25"/>
      <c r="AR10" s="25"/>
    </row>
    <row r="11" spans="1:44" ht="15" customHeight="1">
      <c r="A11" s="125">
        <v>147</v>
      </c>
      <c r="B11" s="130" t="s">
        <v>224</v>
      </c>
      <c r="C11" s="131" t="s">
        <v>225</v>
      </c>
      <c r="D11" s="128" t="s">
        <v>71</v>
      </c>
      <c r="E11" s="86"/>
      <c r="F11" s="125">
        <v>213</v>
      </c>
      <c r="G11" s="130" t="s">
        <v>28</v>
      </c>
      <c r="H11" s="128" t="s">
        <v>156</v>
      </c>
      <c r="I11" s="128" t="s">
        <v>21</v>
      </c>
      <c r="J11" s="84"/>
      <c r="K11" s="125">
        <v>315</v>
      </c>
      <c r="L11" s="130" t="s">
        <v>46</v>
      </c>
      <c r="M11" s="131" t="s">
        <v>162</v>
      </c>
      <c r="N11" s="131" t="s">
        <v>0</v>
      </c>
      <c r="O11" s="70"/>
      <c r="P11" s="125">
        <v>407</v>
      </c>
      <c r="Q11" s="130" t="s">
        <v>51</v>
      </c>
      <c r="R11" s="131" t="s">
        <v>162</v>
      </c>
      <c r="S11" s="131" t="s">
        <v>0</v>
      </c>
      <c r="T11" s="84"/>
      <c r="U11" s="125">
        <v>541</v>
      </c>
      <c r="V11" s="130" t="s">
        <v>68</v>
      </c>
      <c r="W11" s="131" t="s">
        <v>162</v>
      </c>
      <c r="X11" s="131" t="s">
        <v>0</v>
      </c>
      <c r="Y11" s="25"/>
      <c r="Z11" s="25"/>
      <c r="AF11" s="26"/>
      <c r="AG11" s="27"/>
      <c r="AH11" s="25"/>
      <c r="AI11" s="25"/>
      <c r="AJ11" s="31"/>
      <c r="AK11" s="31"/>
      <c r="AL11" s="31"/>
      <c r="AM11" s="31"/>
      <c r="AN11" s="31"/>
      <c r="AO11" s="26"/>
      <c r="AP11" s="27"/>
      <c r="AQ11" s="25"/>
      <c r="AR11" s="25"/>
    </row>
    <row r="12" spans="1:44" ht="15" customHeight="1">
      <c r="A12" s="125">
        <v>137</v>
      </c>
      <c r="B12" s="130" t="s">
        <v>219</v>
      </c>
      <c r="C12" s="131" t="s">
        <v>162</v>
      </c>
      <c r="D12" s="131" t="s">
        <v>0</v>
      </c>
      <c r="E12" s="29"/>
      <c r="F12" s="125">
        <v>211</v>
      </c>
      <c r="G12" s="130" t="s">
        <v>140</v>
      </c>
      <c r="H12" s="131" t="s">
        <v>162</v>
      </c>
      <c r="I12" s="131" t="s">
        <v>0</v>
      </c>
      <c r="J12" s="84"/>
      <c r="K12" s="125">
        <v>313</v>
      </c>
      <c r="L12" s="130" t="s">
        <v>48</v>
      </c>
      <c r="M12" s="131" t="s">
        <v>157</v>
      </c>
      <c r="N12" s="131" t="s">
        <v>0</v>
      </c>
      <c r="O12" s="85"/>
      <c r="P12" s="125">
        <v>405</v>
      </c>
      <c r="Q12" s="130" t="s">
        <v>230</v>
      </c>
      <c r="R12" s="131" t="s">
        <v>159</v>
      </c>
      <c r="S12" s="128" t="s">
        <v>25</v>
      </c>
      <c r="T12" s="84"/>
      <c r="U12" s="125">
        <v>535</v>
      </c>
      <c r="V12" s="130" t="s">
        <v>231</v>
      </c>
      <c r="W12" s="131" t="s">
        <v>157</v>
      </c>
      <c r="X12" s="131" t="s">
        <v>0</v>
      </c>
      <c r="Y12" s="25"/>
      <c r="Z12" s="25"/>
      <c r="AF12" s="26"/>
      <c r="AG12" s="27"/>
      <c r="AH12" s="25"/>
      <c r="AI12" s="25"/>
      <c r="AJ12" s="31"/>
      <c r="AK12" s="31"/>
      <c r="AL12" s="31"/>
      <c r="AM12" s="31"/>
      <c r="AN12" s="31"/>
      <c r="AO12" s="26"/>
      <c r="AP12" s="27"/>
      <c r="AQ12" s="25"/>
      <c r="AR12" s="25"/>
    </row>
    <row r="13" spans="1:44" ht="15" customHeight="1">
      <c r="A13" s="125">
        <v>131</v>
      </c>
      <c r="B13" s="130" t="s">
        <v>213</v>
      </c>
      <c r="C13" s="128" t="s">
        <v>164</v>
      </c>
      <c r="D13" s="131" t="s">
        <v>23</v>
      </c>
      <c r="E13" s="83"/>
      <c r="F13" s="125">
        <v>209</v>
      </c>
      <c r="G13" s="130" t="s">
        <v>155</v>
      </c>
      <c r="H13" s="131" t="s">
        <v>225</v>
      </c>
      <c r="I13" s="128" t="s">
        <v>71</v>
      </c>
      <c r="J13" s="84"/>
      <c r="K13" s="125">
        <v>309</v>
      </c>
      <c r="L13" s="130" t="s">
        <v>40</v>
      </c>
      <c r="M13" s="131" t="s">
        <v>164</v>
      </c>
      <c r="N13" s="131" t="s">
        <v>23</v>
      </c>
      <c r="O13" s="70"/>
      <c r="P13" s="125">
        <v>403</v>
      </c>
      <c r="Q13" s="130" t="s">
        <v>58</v>
      </c>
      <c r="R13" s="131" t="s">
        <v>157</v>
      </c>
      <c r="S13" s="131" t="s">
        <v>0</v>
      </c>
      <c r="T13" s="84"/>
      <c r="U13" s="125">
        <v>533</v>
      </c>
      <c r="V13" s="130" t="s">
        <v>85</v>
      </c>
      <c r="W13" s="131" t="s">
        <v>164</v>
      </c>
      <c r="X13" s="131" t="s">
        <v>23</v>
      </c>
      <c r="Y13" s="25"/>
      <c r="Z13" s="25"/>
      <c r="AF13" s="24"/>
      <c r="AG13" s="27"/>
      <c r="AH13" s="25"/>
      <c r="AI13" s="25"/>
      <c r="AJ13" s="31"/>
      <c r="AK13" s="31"/>
      <c r="AL13" s="31"/>
      <c r="AM13" s="31"/>
      <c r="AN13" s="31"/>
      <c r="AO13" s="26"/>
      <c r="AP13" s="27"/>
      <c r="AQ13" s="25"/>
      <c r="AR13" s="25"/>
    </row>
    <row r="14" spans="1:44" ht="15" customHeight="1">
      <c r="A14" s="125">
        <v>129</v>
      </c>
      <c r="B14" s="130" t="s">
        <v>132</v>
      </c>
      <c r="C14" s="131" t="s">
        <v>162</v>
      </c>
      <c r="D14" s="128" t="s">
        <v>0</v>
      </c>
      <c r="E14" s="83"/>
      <c r="F14" s="125">
        <v>205</v>
      </c>
      <c r="G14" s="130" t="s">
        <v>29</v>
      </c>
      <c r="H14" s="128" t="s">
        <v>158</v>
      </c>
      <c r="I14" s="131" t="s">
        <v>23</v>
      </c>
      <c r="J14" s="84"/>
      <c r="K14" s="125">
        <v>307</v>
      </c>
      <c r="L14" s="130" t="s">
        <v>44</v>
      </c>
      <c r="M14" s="131" t="s">
        <v>162</v>
      </c>
      <c r="N14" s="131" t="s">
        <v>0</v>
      </c>
      <c r="O14" s="87"/>
      <c r="P14" s="125">
        <v>401</v>
      </c>
      <c r="Q14" s="130" t="s">
        <v>49</v>
      </c>
      <c r="R14" s="128" t="s">
        <v>50</v>
      </c>
      <c r="S14" s="128" t="s">
        <v>21</v>
      </c>
      <c r="T14" s="84"/>
      <c r="U14" s="125">
        <v>531</v>
      </c>
      <c r="V14" s="130" t="s">
        <v>82</v>
      </c>
      <c r="W14" s="131" t="s">
        <v>164</v>
      </c>
      <c r="X14" s="131" t="s">
        <v>23</v>
      </c>
      <c r="Y14" s="25"/>
      <c r="Z14" s="25"/>
      <c r="AF14" s="24"/>
      <c r="AG14" s="27"/>
      <c r="AH14" s="25"/>
      <c r="AI14" s="25"/>
      <c r="AJ14" s="31"/>
      <c r="AK14" s="31"/>
      <c r="AL14" s="31"/>
      <c r="AM14" s="31"/>
      <c r="AN14" s="31"/>
      <c r="AO14" s="26"/>
      <c r="AP14" s="27"/>
      <c r="AQ14" s="25"/>
      <c r="AR14" s="25"/>
    </row>
    <row r="15" spans="1:44" ht="15" customHeight="1">
      <c r="A15" s="126">
        <v>125</v>
      </c>
      <c r="B15" s="130" t="s">
        <v>204</v>
      </c>
      <c r="C15" s="131" t="s">
        <v>162</v>
      </c>
      <c r="D15" s="131" t="s">
        <v>0</v>
      </c>
      <c r="E15" s="29"/>
      <c r="F15" s="125">
        <v>203</v>
      </c>
      <c r="G15" s="130" t="s">
        <v>33</v>
      </c>
      <c r="H15" s="131" t="s">
        <v>162</v>
      </c>
      <c r="I15" s="131" t="s">
        <v>0</v>
      </c>
      <c r="J15" s="84"/>
      <c r="K15" s="125">
        <v>305</v>
      </c>
      <c r="L15" s="130" t="s">
        <v>43</v>
      </c>
      <c r="M15" s="131" t="s">
        <v>157</v>
      </c>
      <c r="N15" s="131" t="s">
        <v>0</v>
      </c>
      <c r="O15" s="71"/>
      <c r="P15" s="125">
        <v>43</v>
      </c>
      <c r="Q15" s="130" t="s">
        <v>251</v>
      </c>
      <c r="R15" s="131" t="s">
        <v>167</v>
      </c>
      <c r="S15" s="131" t="s">
        <v>252</v>
      </c>
      <c r="T15" s="84"/>
      <c r="U15" s="125">
        <v>529</v>
      </c>
      <c r="V15" s="130" t="s">
        <v>83</v>
      </c>
      <c r="W15" s="131" t="s">
        <v>168</v>
      </c>
      <c r="X15" s="131" t="s">
        <v>23</v>
      </c>
      <c r="Y15" s="25"/>
      <c r="Z15" s="25"/>
      <c r="AF15" s="26"/>
      <c r="AG15" s="27"/>
      <c r="AH15" s="25"/>
      <c r="AI15" s="25"/>
      <c r="AJ15" s="31"/>
      <c r="AK15" s="31"/>
      <c r="AL15" s="31"/>
      <c r="AM15" s="31"/>
      <c r="AN15" s="31"/>
      <c r="AO15" s="26"/>
      <c r="AP15" s="27"/>
      <c r="AQ15" s="25"/>
      <c r="AR15" s="25"/>
    </row>
    <row r="16" spans="1:44" ht="15" customHeight="1">
      <c r="A16" s="126">
        <v>119</v>
      </c>
      <c r="B16" s="130" t="s">
        <v>214</v>
      </c>
      <c r="C16" s="131" t="s">
        <v>162</v>
      </c>
      <c r="D16" s="131" t="s">
        <v>0</v>
      </c>
      <c r="E16" s="83"/>
      <c r="F16" s="125">
        <v>201</v>
      </c>
      <c r="G16" s="130" t="s">
        <v>34</v>
      </c>
      <c r="H16" s="131" t="s">
        <v>162</v>
      </c>
      <c r="I16" s="131" t="s">
        <v>0</v>
      </c>
      <c r="J16" s="84"/>
      <c r="K16" s="125">
        <v>303</v>
      </c>
      <c r="L16" s="130" t="s">
        <v>229</v>
      </c>
      <c r="M16" s="128" t="s">
        <v>159</v>
      </c>
      <c r="N16" s="128" t="s">
        <v>25</v>
      </c>
      <c r="O16" s="70"/>
      <c r="P16" s="125"/>
      <c r="Q16" s="130" t="s">
        <v>64</v>
      </c>
      <c r="R16" s="128" t="s">
        <v>167</v>
      </c>
      <c r="S16" s="128" t="s">
        <v>27</v>
      </c>
      <c r="T16" s="84"/>
      <c r="U16" s="125">
        <v>525</v>
      </c>
      <c r="V16" s="130" t="s">
        <v>81</v>
      </c>
      <c r="W16" s="131" t="s">
        <v>157</v>
      </c>
      <c r="X16" s="131" t="s">
        <v>0</v>
      </c>
      <c r="Y16" s="25"/>
      <c r="Z16" s="25"/>
      <c r="AF16" s="24"/>
      <c r="AG16" s="27"/>
      <c r="AH16" s="25"/>
      <c r="AI16" s="25"/>
      <c r="AJ16" s="31"/>
      <c r="AK16" s="31"/>
      <c r="AL16" s="31"/>
      <c r="AM16" s="31"/>
      <c r="AN16" s="31"/>
      <c r="AO16" s="26"/>
      <c r="AP16" s="27"/>
      <c r="AQ16" s="25"/>
      <c r="AR16" s="25"/>
    </row>
    <row r="17" spans="1:44" ht="15" customHeight="1">
      <c r="A17" s="126">
        <v>117</v>
      </c>
      <c r="B17" s="130" t="s">
        <v>92</v>
      </c>
      <c r="C17" s="128" t="s">
        <v>135</v>
      </c>
      <c r="D17" s="128" t="s">
        <v>27</v>
      </c>
      <c r="E17" s="29"/>
      <c r="F17" s="125"/>
      <c r="G17" s="130" t="s">
        <v>244</v>
      </c>
      <c r="H17" s="131" t="s">
        <v>162</v>
      </c>
      <c r="I17" s="128" t="s">
        <v>0</v>
      </c>
      <c r="J17" s="84"/>
      <c r="K17" s="125">
        <v>301</v>
      </c>
      <c r="L17" s="130" t="s">
        <v>38</v>
      </c>
      <c r="M17" s="131" t="s">
        <v>157</v>
      </c>
      <c r="N17" s="131" t="s">
        <v>0</v>
      </c>
      <c r="O17" s="70"/>
      <c r="P17" s="125"/>
      <c r="Q17" s="130" t="s">
        <v>52</v>
      </c>
      <c r="R17" s="131" t="s">
        <v>162</v>
      </c>
      <c r="S17" s="131" t="s">
        <v>0</v>
      </c>
      <c r="T17" s="84"/>
      <c r="U17" s="125">
        <v>523</v>
      </c>
      <c r="V17" s="130" t="s">
        <v>91</v>
      </c>
      <c r="W17" s="128" t="s">
        <v>168</v>
      </c>
      <c r="X17" s="131" t="s">
        <v>23</v>
      </c>
      <c r="Y17" s="25"/>
      <c r="Z17" s="25"/>
      <c r="AF17" s="26"/>
      <c r="AG17" s="27"/>
      <c r="AH17" s="25"/>
      <c r="AI17" s="25"/>
      <c r="AJ17" s="31"/>
      <c r="AK17" s="31"/>
      <c r="AL17" s="31"/>
      <c r="AM17" s="31"/>
      <c r="AN17" s="31"/>
      <c r="AO17" s="26"/>
      <c r="AP17" s="27"/>
      <c r="AQ17" s="25"/>
      <c r="AR17" s="25"/>
    </row>
    <row r="18" spans="1:44" ht="15" customHeight="1">
      <c r="A18" s="125">
        <v>115</v>
      </c>
      <c r="B18" s="130" t="s">
        <v>195</v>
      </c>
      <c r="C18" s="131" t="s">
        <v>164</v>
      </c>
      <c r="D18" s="131" t="s">
        <v>23</v>
      </c>
      <c r="E18" s="29"/>
      <c r="F18" s="125"/>
      <c r="G18" s="130" t="s">
        <v>228</v>
      </c>
      <c r="H18" s="128" t="s">
        <v>157</v>
      </c>
      <c r="I18" s="131" t="s">
        <v>0</v>
      </c>
      <c r="J18" s="84"/>
      <c r="K18" s="125"/>
      <c r="L18" s="130" t="s">
        <v>242</v>
      </c>
      <c r="M18" s="128" t="s">
        <v>243</v>
      </c>
      <c r="N18" s="128" t="s">
        <v>0</v>
      </c>
      <c r="O18" s="85"/>
      <c r="P18" s="125"/>
      <c r="Q18" s="130" t="s">
        <v>53</v>
      </c>
      <c r="R18" s="131" t="s">
        <v>162</v>
      </c>
      <c r="S18" s="131" t="s">
        <v>0</v>
      </c>
      <c r="T18" s="84"/>
      <c r="U18" s="125">
        <v>517</v>
      </c>
      <c r="V18" s="130" t="s">
        <v>87</v>
      </c>
      <c r="W18" s="131" t="s">
        <v>162</v>
      </c>
      <c r="X18" s="131" t="s">
        <v>0</v>
      </c>
      <c r="Y18" s="25"/>
      <c r="Z18" s="25"/>
      <c r="AF18" s="26"/>
      <c r="AG18" s="27"/>
      <c r="AH18" s="25"/>
      <c r="AI18" s="25"/>
      <c r="AJ18" s="31"/>
      <c r="AK18" s="31"/>
      <c r="AL18" s="31"/>
      <c r="AM18" s="31"/>
      <c r="AN18" s="31"/>
      <c r="AO18" s="26"/>
      <c r="AP18" s="27"/>
      <c r="AQ18" s="25"/>
      <c r="AR18" s="25"/>
    </row>
    <row r="19" spans="1:44" ht="15" customHeight="1">
      <c r="A19" s="125">
        <v>113</v>
      </c>
      <c r="B19" s="130" t="s">
        <v>217</v>
      </c>
      <c r="C19" s="131" t="s">
        <v>162</v>
      </c>
      <c r="D19" s="131" t="s">
        <v>0</v>
      </c>
      <c r="E19" s="83"/>
      <c r="F19" s="125"/>
      <c r="G19" s="130" t="s">
        <v>211</v>
      </c>
      <c r="H19" s="128" t="s">
        <v>157</v>
      </c>
      <c r="I19" s="131" t="s">
        <v>0</v>
      </c>
      <c r="J19" s="84"/>
      <c r="K19" s="125"/>
      <c r="L19" s="130" t="s">
        <v>37</v>
      </c>
      <c r="M19" s="131" t="s">
        <v>165</v>
      </c>
      <c r="N19" s="128" t="s">
        <v>25</v>
      </c>
      <c r="O19" s="70"/>
      <c r="P19" s="125"/>
      <c r="Q19" s="130" t="s">
        <v>63</v>
      </c>
      <c r="R19" s="131" t="s">
        <v>162</v>
      </c>
      <c r="S19" s="131" t="s">
        <v>0</v>
      </c>
      <c r="T19" s="84"/>
      <c r="U19" s="125">
        <v>513</v>
      </c>
      <c r="V19" s="130" t="s">
        <v>67</v>
      </c>
      <c r="W19" s="131" t="s">
        <v>163</v>
      </c>
      <c r="X19" s="128" t="s">
        <v>21</v>
      </c>
      <c r="Y19" s="25"/>
      <c r="Z19" s="25"/>
      <c r="AF19" s="24"/>
      <c r="AG19" s="27"/>
      <c r="AH19" s="25"/>
      <c r="AI19" s="25"/>
      <c r="AJ19" s="31"/>
      <c r="AK19" s="31"/>
      <c r="AL19" s="31"/>
      <c r="AM19" s="31"/>
      <c r="AN19" s="31"/>
      <c r="AO19" s="26"/>
      <c r="AP19" s="27"/>
      <c r="AQ19" s="25"/>
      <c r="AR19" s="25"/>
    </row>
    <row r="20" spans="1:44" ht="15" customHeight="1">
      <c r="A20" s="125">
        <v>111</v>
      </c>
      <c r="B20" s="130" t="s">
        <v>196</v>
      </c>
      <c r="C20" s="131" t="s">
        <v>156</v>
      </c>
      <c r="D20" s="128" t="s">
        <v>21</v>
      </c>
      <c r="E20" s="29"/>
      <c r="F20" s="125"/>
      <c r="G20" s="130" t="s">
        <v>26</v>
      </c>
      <c r="H20" s="131" t="s">
        <v>157</v>
      </c>
      <c r="I20" s="131" t="s">
        <v>0</v>
      </c>
      <c r="J20" s="84"/>
      <c r="K20" s="125"/>
      <c r="L20" s="130" t="s">
        <v>194</v>
      </c>
      <c r="M20" s="128" t="s">
        <v>165</v>
      </c>
      <c r="N20" s="128" t="s">
        <v>25</v>
      </c>
      <c r="O20" s="70"/>
      <c r="P20" s="125"/>
      <c r="Q20" s="130" t="s">
        <v>55</v>
      </c>
      <c r="R20" s="131" t="s">
        <v>162</v>
      </c>
      <c r="S20" s="131" t="s">
        <v>0</v>
      </c>
      <c r="T20" s="84"/>
      <c r="U20" s="125">
        <v>507</v>
      </c>
      <c r="V20" s="130" t="s">
        <v>94</v>
      </c>
      <c r="W20" s="131" t="s">
        <v>162</v>
      </c>
      <c r="X20" s="131" t="s">
        <v>0</v>
      </c>
      <c r="Y20" s="25"/>
      <c r="Z20" s="25"/>
      <c r="AF20" s="26"/>
      <c r="AG20" s="27"/>
      <c r="AH20" s="25"/>
      <c r="AI20" s="25"/>
      <c r="AJ20" s="31"/>
      <c r="AK20" s="31"/>
      <c r="AL20" s="31"/>
      <c r="AM20" s="31"/>
      <c r="AN20" s="31"/>
      <c r="AO20" s="26"/>
      <c r="AP20" s="27"/>
      <c r="AQ20" s="29"/>
      <c r="AR20" s="25"/>
    </row>
    <row r="21" spans="1:44" ht="15" customHeight="1">
      <c r="A21" s="125">
        <v>109</v>
      </c>
      <c r="B21" s="130" t="s">
        <v>193</v>
      </c>
      <c r="C21" s="131" t="s">
        <v>162</v>
      </c>
      <c r="D21" s="131" t="s">
        <v>0</v>
      </c>
      <c r="E21" s="29"/>
      <c r="F21" s="125"/>
      <c r="G21" s="130" t="s">
        <v>30</v>
      </c>
      <c r="H21" s="128" t="s">
        <v>206</v>
      </c>
      <c r="I21" s="131" t="s">
        <v>23</v>
      </c>
      <c r="J21" s="84"/>
      <c r="K21" s="125"/>
      <c r="L21" s="130" t="s">
        <v>208</v>
      </c>
      <c r="M21" s="132" t="s">
        <v>225</v>
      </c>
      <c r="N21" s="128" t="s">
        <v>71</v>
      </c>
      <c r="O21" s="70"/>
      <c r="P21" s="125"/>
      <c r="Q21" s="130" t="s">
        <v>57</v>
      </c>
      <c r="R21" s="131" t="s">
        <v>162</v>
      </c>
      <c r="S21" s="131" t="s">
        <v>0</v>
      </c>
      <c r="T21" s="84"/>
      <c r="U21" s="125">
        <v>505</v>
      </c>
      <c r="V21" s="130" t="s">
        <v>92</v>
      </c>
      <c r="W21" s="131" t="s">
        <v>135</v>
      </c>
      <c r="X21" s="128" t="s">
        <v>27</v>
      </c>
      <c r="Y21" s="25"/>
      <c r="Z21" s="25"/>
      <c r="AF21" s="26"/>
      <c r="AG21" s="27"/>
      <c r="AH21" s="25"/>
      <c r="AI21" s="25"/>
      <c r="AJ21" s="31"/>
      <c r="AK21" s="31"/>
      <c r="AL21" s="31"/>
      <c r="AM21" s="31"/>
      <c r="AN21" s="31"/>
      <c r="AO21" s="32"/>
      <c r="AP21" s="27"/>
      <c r="AQ21" s="25"/>
      <c r="AR21" s="25"/>
    </row>
    <row r="22" spans="1:44" ht="15" customHeight="1">
      <c r="A22" s="125">
        <v>105</v>
      </c>
      <c r="B22" s="130" t="s">
        <v>94</v>
      </c>
      <c r="C22" s="131" t="s">
        <v>162</v>
      </c>
      <c r="D22" s="131" t="s">
        <v>0</v>
      </c>
      <c r="E22" s="29"/>
      <c r="F22" s="125"/>
      <c r="G22" s="130"/>
      <c r="H22" s="128"/>
      <c r="I22" s="128"/>
      <c r="J22" s="84"/>
      <c r="K22" s="125"/>
      <c r="L22" s="130" t="s">
        <v>42</v>
      </c>
      <c r="M22" s="131" t="s">
        <v>162</v>
      </c>
      <c r="N22" s="131" t="s">
        <v>0</v>
      </c>
      <c r="O22" s="70"/>
      <c r="P22" s="125"/>
      <c r="Q22" s="130" t="s">
        <v>39</v>
      </c>
      <c r="R22" s="128" t="s">
        <v>166</v>
      </c>
      <c r="S22" s="128" t="s">
        <v>27</v>
      </c>
      <c r="T22" s="84"/>
      <c r="U22" s="125">
        <v>503</v>
      </c>
      <c r="V22" s="130" t="s">
        <v>93</v>
      </c>
      <c r="W22" s="131" t="s">
        <v>158</v>
      </c>
      <c r="X22" s="131" t="s">
        <v>23</v>
      </c>
      <c r="Y22" s="25"/>
      <c r="Z22" s="25"/>
      <c r="AF22" s="24"/>
      <c r="AG22" s="27"/>
      <c r="AH22" s="25"/>
      <c r="AI22" s="25"/>
      <c r="AJ22" s="31"/>
      <c r="AK22" s="31"/>
      <c r="AL22" s="31"/>
      <c r="AM22" s="31"/>
      <c r="AN22" s="31"/>
      <c r="AO22" s="32"/>
      <c r="AP22" s="27"/>
      <c r="AQ22" s="25"/>
      <c r="AR22" s="35"/>
    </row>
    <row r="23" spans="1:44" ht="15" customHeight="1">
      <c r="A23" s="125">
        <v>103</v>
      </c>
      <c r="B23" s="130" t="s">
        <v>192</v>
      </c>
      <c r="C23" s="131" t="s">
        <v>162</v>
      </c>
      <c r="D23" s="131" t="s">
        <v>0</v>
      </c>
      <c r="E23" s="84"/>
      <c r="F23" s="72"/>
      <c r="G23" s="20"/>
      <c r="H23" s="116"/>
      <c r="I23" s="116"/>
      <c r="J23" s="84"/>
      <c r="K23" s="79"/>
      <c r="L23" s="37"/>
      <c r="M23" s="116"/>
      <c r="N23" s="116"/>
      <c r="O23" s="71"/>
      <c r="P23" s="117"/>
      <c r="Q23" s="37"/>
      <c r="R23" s="116"/>
      <c r="S23" s="116"/>
      <c r="T23" s="84"/>
      <c r="U23" s="125">
        <v>501</v>
      </c>
      <c r="V23" s="130" t="s">
        <v>95</v>
      </c>
      <c r="W23" s="131" t="s">
        <v>135</v>
      </c>
      <c r="X23" s="128" t="s">
        <v>27</v>
      </c>
      <c r="Y23" s="25"/>
      <c r="Z23" s="25"/>
      <c r="AF23" s="24"/>
      <c r="AG23" s="27"/>
      <c r="AH23" s="25"/>
      <c r="AI23" s="25"/>
      <c r="AJ23" s="31"/>
      <c r="AK23" s="31"/>
      <c r="AL23" s="31"/>
      <c r="AM23" s="31"/>
      <c r="AN23" s="31"/>
      <c r="AO23" s="26"/>
      <c r="AP23" s="27"/>
      <c r="AQ23" s="29"/>
      <c r="AR23" s="25"/>
    </row>
    <row r="24" spans="1:44" ht="15" customHeight="1">
      <c r="A24" s="125">
        <v>101</v>
      </c>
      <c r="B24" s="130" t="s">
        <v>133</v>
      </c>
      <c r="C24" s="128" t="s">
        <v>162</v>
      </c>
      <c r="D24" s="131" t="s">
        <v>0</v>
      </c>
      <c r="E24" s="84"/>
      <c r="F24" s="79"/>
      <c r="G24" s="37"/>
      <c r="H24" s="116"/>
      <c r="I24" s="116"/>
      <c r="J24" s="84"/>
      <c r="K24" s="72"/>
      <c r="L24" s="20"/>
      <c r="M24" s="116"/>
      <c r="N24" s="116"/>
      <c r="O24" s="71"/>
      <c r="P24" s="117"/>
      <c r="Q24" s="20"/>
      <c r="R24" s="116"/>
      <c r="S24" s="116"/>
      <c r="T24" s="84"/>
      <c r="U24" s="125"/>
      <c r="V24" s="130" t="s">
        <v>210</v>
      </c>
      <c r="W24" s="131" t="s">
        <v>225</v>
      </c>
      <c r="X24" s="128" t="s">
        <v>71</v>
      </c>
      <c r="Y24" s="25"/>
      <c r="Z24" s="25"/>
      <c r="AF24" s="26"/>
      <c r="AG24" s="27"/>
      <c r="AH24" s="25"/>
      <c r="AI24" s="25"/>
      <c r="AJ24" s="31"/>
      <c r="AK24" s="31"/>
      <c r="AL24" s="31"/>
      <c r="AM24" s="31"/>
      <c r="AN24" s="31"/>
      <c r="AO24" s="32"/>
      <c r="AP24" s="27"/>
      <c r="AQ24" s="25"/>
      <c r="AR24" s="25"/>
    </row>
    <row r="25" spans="1:44" ht="15" customHeight="1">
      <c r="A25" s="125"/>
      <c r="B25" s="130" t="s">
        <v>22</v>
      </c>
      <c r="C25" s="128" t="s">
        <v>216</v>
      </c>
      <c r="D25" s="131" t="s">
        <v>23</v>
      </c>
      <c r="E25" s="84"/>
      <c r="F25" s="72"/>
      <c r="G25" s="37"/>
      <c r="H25" s="116"/>
      <c r="I25" s="116"/>
      <c r="J25" s="84"/>
      <c r="K25" s="117"/>
      <c r="L25" s="37"/>
      <c r="M25" s="116"/>
      <c r="N25" s="116"/>
      <c r="O25" s="70"/>
      <c r="P25" s="117"/>
      <c r="Q25" s="20"/>
      <c r="R25" s="116"/>
      <c r="S25" s="116"/>
      <c r="T25" s="84"/>
      <c r="U25" s="125"/>
      <c r="V25" s="130" t="s">
        <v>246</v>
      </c>
      <c r="W25" s="128" t="s">
        <v>247</v>
      </c>
      <c r="X25" s="128" t="s">
        <v>61</v>
      </c>
      <c r="Y25" s="25"/>
      <c r="Z25" s="25"/>
      <c r="AF25" s="31"/>
      <c r="AG25" s="31"/>
      <c r="AH25" s="31"/>
      <c r="AI25" s="31"/>
      <c r="AJ25" s="31"/>
      <c r="AK25" s="31"/>
      <c r="AL25" s="31"/>
      <c r="AM25" s="31"/>
      <c r="AN25" s="31"/>
      <c r="AO25" s="26"/>
      <c r="AP25" s="27"/>
      <c r="AQ25" s="25"/>
      <c r="AR25" s="25"/>
    </row>
    <row r="26" spans="1:44" ht="15" customHeight="1">
      <c r="A26" s="125"/>
      <c r="B26" s="130" t="s">
        <v>248</v>
      </c>
      <c r="C26" s="131" t="s">
        <v>162</v>
      </c>
      <c r="D26" s="128" t="s">
        <v>0</v>
      </c>
      <c r="E26" s="84"/>
      <c r="F26" s="123"/>
      <c r="G26" s="124"/>
      <c r="H26" s="116"/>
      <c r="I26" s="122"/>
      <c r="J26" s="84"/>
      <c r="K26" s="117"/>
      <c r="L26" s="37"/>
      <c r="M26" s="116"/>
      <c r="N26" s="116"/>
      <c r="O26" s="70"/>
      <c r="P26" s="117"/>
      <c r="Q26" s="20"/>
      <c r="R26" s="116"/>
      <c r="S26" s="116"/>
      <c r="T26" s="84"/>
      <c r="U26" s="125"/>
      <c r="V26" s="130" t="s">
        <v>245</v>
      </c>
      <c r="W26" s="128" t="s">
        <v>162</v>
      </c>
      <c r="X26" s="128" t="s">
        <v>0</v>
      </c>
      <c r="Y26" s="25"/>
      <c r="Z26" s="25"/>
      <c r="AF26" s="31"/>
      <c r="AG26" s="31"/>
      <c r="AH26" s="31"/>
      <c r="AI26" s="31"/>
      <c r="AJ26" s="31"/>
      <c r="AK26" s="31"/>
      <c r="AL26" s="31"/>
      <c r="AM26" s="31"/>
      <c r="AN26" s="31"/>
      <c r="AO26" s="26"/>
      <c r="AP26" s="27"/>
      <c r="AQ26" s="29"/>
      <c r="AR26" s="25"/>
    </row>
    <row r="27" spans="1:44" ht="15" customHeight="1">
      <c r="A27" s="125"/>
      <c r="B27" s="130" t="s">
        <v>154</v>
      </c>
      <c r="C27" s="131" t="s">
        <v>162</v>
      </c>
      <c r="D27" s="131" t="s">
        <v>0</v>
      </c>
      <c r="E27" s="84"/>
      <c r="F27" s="123"/>
      <c r="G27" s="74"/>
      <c r="H27" s="116"/>
      <c r="I27" s="122"/>
      <c r="J27" s="84"/>
      <c r="K27" s="79"/>
      <c r="L27" s="74"/>
      <c r="M27" s="116"/>
      <c r="N27" s="116"/>
      <c r="O27" s="70"/>
      <c r="P27" s="72"/>
      <c r="Q27" s="20"/>
      <c r="R27" s="19"/>
      <c r="S27" s="19"/>
      <c r="T27" s="84"/>
      <c r="U27" s="125"/>
      <c r="V27" s="135" t="s">
        <v>241</v>
      </c>
      <c r="W27" s="131" t="s">
        <v>166</v>
      </c>
      <c r="X27" s="134" t="s">
        <v>27</v>
      </c>
      <c r="Y27" s="25"/>
      <c r="Z27" s="25"/>
      <c r="AF27" s="31"/>
      <c r="AG27" s="31"/>
      <c r="AH27" s="31"/>
      <c r="AI27" s="31"/>
      <c r="AJ27" s="31"/>
      <c r="AK27" s="31"/>
      <c r="AL27" s="31"/>
      <c r="AM27" s="31"/>
      <c r="AN27" s="31"/>
      <c r="AO27" s="26"/>
      <c r="AP27" s="27"/>
      <c r="AQ27" s="25"/>
      <c r="AR27" s="25"/>
    </row>
    <row r="28" spans="1:44" ht="15" customHeight="1">
      <c r="A28" s="125"/>
      <c r="B28" s="130" t="s">
        <v>202</v>
      </c>
      <c r="C28" s="131" t="s">
        <v>162</v>
      </c>
      <c r="D28" s="131" t="s">
        <v>0</v>
      </c>
      <c r="E28" s="84"/>
      <c r="F28" s="72"/>
      <c r="G28" s="37"/>
      <c r="H28" s="116"/>
      <c r="I28" s="116"/>
      <c r="J28" s="84"/>
      <c r="K28" s="79"/>
      <c r="L28" s="20"/>
      <c r="M28" s="116"/>
      <c r="N28" s="116"/>
      <c r="O28" s="71"/>
      <c r="P28" s="79"/>
      <c r="Q28" s="20"/>
      <c r="R28" s="19"/>
      <c r="S28" s="19"/>
      <c r="T28" s="84"/>
      <c r="U28" s="125"/>
      <c r="V28" s="130" t="s">
        <v>65</v>
      </c>
      <c r="W28" s="128" t="s">
        <v>162</v>
      </c>
      <c r="X28" s="128" t="s">
        <v>0</v>
      </c>
      <c r="Y28" s="25"/>
      <c r="Z28" s="25"/>
      <c r="AF28" s="31"/>
      <c r="AG28" s="31"/>
      <c r="AH28" s="31"/>
      <c r="AI28" s="31"/>
      <c r="AJ28" s="31"/>
      <c r="AK28" s="31"/>
      <c r="AL28" s="31"/>
      <c r="AM28" s="31"/>
      <c r="AN28" s="31"/>
      <c r="AO28" s="26"/>
      <c r="AP28" s="27"/>
      <c r="AQ28" s="25"/>
      <c r="AR28" s="25"/>
    </row>
    <row r="29" spans="1:44" ht="15" customHeight="1">
      <c r="A29" s="125"/>
      <c r="B29" s="130" t="s">
        <v>152</v>
      </c>
      <c r="C29" s="128" t="s">
        <v>157</v>
      </c>
      <c r="D29" s="131" t="s">
        <v>0</v>
      </c>
      <c r="E29" s="84"/>
      <c r="F29" s="117"/>
      <c r="G29" s="37"/>
      <c r="H29" s="116"/>
      <c r="I29" s="116"/>
      <c r="J29" s="84"/>
      <c r="K29" s="79"/>
      <c r="L29" s="20"/>
      <c r="M29" s="116"/>
      <c r="N29" s="116"/>
      <c r="O29" s="71"/>
      <c r="P29" s="79"/>
      <c r="Q29" s="20"/>
      <c r="R29" s="19"/>
      <c r="S29" s="19"/>
      <c r="T29" s="84"/>
      <c r="U29" s="125"/>
      <c r="V29" s="130" t="s">
        <v>237</v>
      </c>
      <c r="W29" s="128" t="s">
        <v>166</v>
      </c>
      <c r="X29" s="128" t="s">
        <v>27</v>
      </c>
      <c r="Y29" s="25"/>
      <c r="Z29" s="25"/>
      <c r="AF29" s="31"/>
      <c r="AG29" s="31"/>
      <c r="AH29" s="31"/>
      <c r="AI29" s="31"/>
      <c r="AJ29" s="31"/>
      <c r="AK29" s="31"/>
      <c r="AL29" s="31"/>
      <c r="AM29" s="31"/>
      <c r="AN29" s="31"/>
      <c r="AO29" s="26"/>
      <c r="AP29" s="27"/>
      <c r="AQ29" s="25"/>
      <c r="AR29" s="25"/>
    </row>
    <row r="30" spans="1:44" ht="15" customHeight="1">
      <c r="A30" s="125"/>
      <c r="B30" s="130" t="s">
        <v>223</v>
      </c>
      <c r="C30" s="131" t="s">
        <v>62</v>
      </c>
      <c r="D30" s="131" t="s">
        <v>23</v>
      </c>
      <c r="E30" s="84"/>
      <c r="F30" s="76"/>
      <c r="G30" s="74"/>
      <c r="H30" s="75"/>
      <c r="I30" s="75"/>
      <c r="J30" s="84"/>
      <c r="K30" s="81"/>
      <c r="L30" s="74"/>
      <c r="M30" s="75"/>
      <c r="N30" s="75"/>
      <c r="O30" s="71"/>
      <c r="P30" s="76"/>
      <c r="Q30" s="20"/>
      <c r="R30" s="88"/>
      <c r="S30" s="88"/>
      <c r="T30" s="84"/>
      <c r="U30" s="125"/>
      <c r="V30" s="130" t="s">
        <v>236</v>
      </c>
      <c r="W30" s="131" t="s">
        <v>162</v>
      </c>
      <c r="X30" s="131" t="s">
        <v>0</v>
      </c>
      <c r="Y30" s="25"/>
      <c r="Z30" s="25"/>
      <c r="AF30" s="31"/>
      <c r="AG30" s="31"/>
      <c r="AH30" s="31"/>
      <c r="AI30" s="31"/>
      <c r="AJ30" s="31"/>
      <c r="AK30" s="31"/>
      <c r="AL30" s="31"/>
      <c r="AM30" s="31"/>
      <c r="AN30" s="31"/>
      <c r="AO30" s="32"/>
      <c r="AP30" s="27"/>
      <c r="AQ30" s="25"/>
      <c r="AR30" s="25"/>
    </row>
    <row r="31" spans="1:44" ht="15" customHeight="1">
      <c r="A31" s="125"/>
      <c r="B31" s="130" t="s">
        <v>222</v>
      </c>
      <c r="C31" s="128" t="s">
        <v>62</v>
      </c>
      <c r="D31" s="128" t="s">
        <v>23</v>
      </c>
      <c r="E31" s="84"/>
      <c r="F31" s="25"/>
      <c r="G31" s="71"/>
      <c r="H31" s="29"/>
      <c r="I31" s="29"/>
      <c r="J31" s="84"/>
      <c r="K31" s="78"/>
      <c r="L31" s="70"/>
      <c r="M31" s="29"/>
      <c r="N31" s="29"/>
      <c r="O31" s="71"/>
      <c r="P31" s="25"/>
      <c r="Q31" s="29"/>
      <c r="R31" s="84"/>
      <c r="S31" s="84"/>
      <c r="T31" s="84"/>
      <c r="U31" s="125"/>
      <c r="V31" s="130" t="s">
        <v>235</v>
      </c>
      <c r="W31" s="131" t="s">
        <v>167</v>
      </c>
      <c r="X31" s="128" t="s">
        <v>27</v>
      </c>
      <c r="Y31" s="25"/>
      <c r="Z31" s="25"/>
      <c r="AF31" s="31"/>
      <c r="AG31" s="31"/>
      <c r="AH31" s="31"/>
      <c r="AI31" s="31"/>
      <c r="AJ31" s="31"/>
      <c r="AK31" s="31"/>
      <c r="AL31" s="31"/>
      <c r="AM31" s="31"/>
      <c r="AN31" s="31"/>
      <c r="AO31" s="26"/>
      <c r="AP31" s="27"/>
      <c r="AQ31" s="25"/>
      <c r="AR31" s="25"/>
    </row>
    <row r="32" spans="1:44" ht="15" customHeight="1">
      <c r="A32" s="125"/>
      <c r="B32" s="130" t="s">
        <v>221</v>
      </c>
      <c r="C32" s="128" t="s">
        <v>50</v>
      </c>
      <c r="D32" s="128" t="s">
        <v>21</v>
      </c>
      <c r="E32" s="84"/>
      <c r="F32" s="80"/>
      <c r="G32" s="84"/>
      <c r="H32" s="84"/>
      <c r="I32" s="84"/>
      <c r="J32" s="84"/>
      <c r="K32" s="78"/>
      <c r="L32" s="70"/>
      <c r="M32" s="29"/>
      <c r="N32" s="29"/>
      <c r="O32" s="71"/>
      <c r="P32" s="25"/>
      <c r="Q32" s="29"/>
      <c r="R32" s="84"/>
      <c r="S32" s="84"/>
      <c r="T32" s="84"/>
      <c r="U32" s="125"/>
      <c r="V32" s="130" t="s">
        <v>74</v>
      </c>
      <c r="W32" s="131" t="s">
        <v>167</v>
      </c>
      <c r="X32" s="128" t="s">
        <v>27</v>
      </c>
      <c r="Y32" s="25"/>
      <c r="Z32" s="25"/>
      <c r="AF32" s="31"/>
      <c r="AG32" s="31"/>
      <c r="AH32" s="31"/>
      <c r="AI32" s="31"/>
      <c r="AJ32" s="31"/>
      <c r="AK32" s="31"/>
      <c r="AL32" s="31"/>
      <c r="AM32" s="31"/>
      <c r="AN32" s="31"/>
      <c r="AO32" s="26"/>
      <c r="AP32" s="28"/>
      <c r="AQ32" s="25"/>
      <c r="AR32" s="25"/>
    </row>
    <row r="33" spans="1:44" ht="15" customHeight="1">
      <c r="A33" s="125"/>
      <c r="B33" s="130" t="s">
        <v>220</v>
      </c>
      <c r="C33" s="131" t="s">
        <v>156</v>
      </c>
      <c r="D33" s="128" t="s">
        <v>21</v>
      </c>
      <c r="E33" s="84"/>
      <c r="F33" s="80"/>
      <c r="G33" s="84"/>
      <c r="H33" s="84"/>
      <c r="I33" s="84"/>
      <c r="J33" s="84"/>
      <c r="K33" s="78"/>
      <c r="L33" s="70"/>
      <c r="M33" s="29"/>
      <c r="N33" s="29"/>
      <c r="O33" s="84"/>
      <c r="P33" s="80"/>
      <c r="Q33" s="84"/>
      <c r="R33" s="84"/>
      <c r="S33" s="84"/>
      <c r="T33" s="84"/>
      <c r="U33" s="125"/>
      <c r="V33" s="130" t="s">
        <v>73</v>
      </c>
      <c r="W33" s="131" t="s">
        <v>167</v>
      </c>
      <c r="X33" s="128" t="s">
        <v>27</v>
      </c>
      <c r="Y33" s="25"/>
      <c r="Z33" s="25"/>
      <c r="AF33" s="31"/>
      <c r="AG33" s="31"/>
      <c r="AH33" s="31"/>
      <c r="AI33" s="31"/>
      <c r="AJ33" s="31"/>
      <c r="AK33" s="31"/>
      <c r="AL33" s="31"/>
      <c r="AM33" s="31"/>
      <c r="AN33" s="31"/>
      <c r="AO33" s="26"/>
      <c r="AP33" s="27"/>
      <c r="AQ33" s="25"/>
      <c r="AR33" s="25"/>
    </row>
    <row r="34" spans="1:44" ht="15" customHeight="1">
      <c r="A34" s="125"/>
      <c r="B34" s="130" t="s">
        <v>24</v>
      </c>
      <c r="C34" s="131" t="s">
        <v>205</v>
      </c>
      <c r="D34" s="128" t="s">
        <v>35</v>
      </c>
      <c r="E34" s="84"/>
      <c r="F34" s="80"/>
      <c r="G34" s="84"/>
      <c r="H34" s="84"/>
      <c r="I34" s="84"/>
      <c r="J34" s="84"/>
      <c r="K34" s="80"/>
      <c r="L34" s="84"/>
      <c r="M34" s="84"/>
      <c r="N34" s="84"/>
      <c r="O34" s="84"/>
      <c r="P34" s="80"/>
      <c r="Q34" s="84"/>
      <c r="R34" s="84"/>
      <c r="S34" s="84"/>
      <c r="T34" s="84"/>
      <c r="U34" s="125"/>
      <c r="V34" s="130" t="s">
        <v>160</v>
      </c>
      <c r="W34" s="128" t="s">
        <v>207</v>
      </c>
      <c r="X34" s="128" t="s">
        <v>21</v>
      </c>
      <c r="AF34" s="31"/>
      <c r="AG34" s="31"/>
      <c r="AH34" s="31"/>
      <c r="AI34" s="31"/>
      <c r="AJ34" s="31"/>
      <c r="AK34" s="31"/>
      <c r="AL34" s="31"/>
      <c r="AM34" s="31"/>
      <c r="AN34" s="31"/>
      <c r="AO34" s="26"/>
      <c r="AP34" s="27"/>
      <c r="AQ34" s="25"/>
      <c r="AR34" s="25"/>
    </row>
    <row r="35" spans="1:44" ht="15" customHeight="1">
      <c r="A35" s="125"/>
      <c r="B35" s="130" t="s">
        <v>151</v>
      </c>
      <c r="C35" s="128" t="s">
        <v>205</v>
      </c>
      <c r="D35" s="128" t="s">
        <v>35</v>
      </c>
      <c r="E35" s="84"/>
      <c r="F35" s="80"/>
      <c r="G35" s="84"/>
      <c r="H35" s="84"/>
      <c r="I35" s="84"/>
      <c r="J35" s="84"/>
      <c r="K35" s="80"/>
      <c r="L35" s="84"/>
      <c r="M35" s="84"/>
      <c r="N35" s="84"/>
      <c r="O35" s="84"/>
      <c r="P35" s="80"/>
      <c r="Q35" s="84"/>
      <c r="R35" s="84"/>
      <c r="S35" s="84"/>
      <c r="T35" s="84"/>
      <c r="U35" s="125"/>
      <c r="V35" s="130" t="s">
        <v>70</v>
      </c>
      <c r="W35" s="131" t="s">
        <v>205</v>
      </c>
      <c r="X35" s="128" t="s">
        <v>35</v>
      </c>
      <c r="AF35" s="31"/>
      <c r="AG35" s="31"/>
      <c r="AH35" s="31"/>
      <c r="AI35" s="31"/>
      <c r="AJ35" s="31"/>
      <c r="AK35" s="31"/>
      <c r="AL35" s="31"/>
      <c r="AM35" s="31"/>
      <c r="AN35" s="31"/>
      <c r="AO35" s="32"/>
      <c r="AP35" s="27"/>
      <c r="AQ35" s="25"/>
      <c r="AR35" s="25"/>
    </row>
    <row r="36" spans="1:44" ht="15" customHeight="1">
      <c r="A36" s="125"/>
      <c r="B36" s="130" t="s">
        <v>153</v>
      </c>
      <c r="C36" s="131" t="s">
        <v>62</v>
      </c>
      <c r="D36" s="131" t="s">
        <v>23</v>
      </c>
      <c r="E36" s="84"/>
      <c r="F36" s="80"/>
      <c r="G36" s="84"/>
      <c r="H36" s="84"/>
      <c r="I36" s="84"/>
      <c r="J36" s="84"/>
      <c r="K36" s="80"/>
      <c r="L36" s="84"/>
      <c r="M36" s="84"/>
      <c r="N36" s="84"/>
      <c r="O36" s="84"/>
      <c r="P36" s="80"/>
      <c r="Q36" s="84"/>
      <c r="R36" s="84"/>
      <c r="S36" s="84"/>
      <c r="T36" s="84"/>
      <c r="U36" s="125"/>
      <c r="V36" s="130" t="s">
        <v>72</v>
      </c>
      <c r="W36" s="131" t="s">
        <v>205</v>
      </c>
      <c r="X36" s="128" t="s">
        <v>35</v>
      </c>
      <c r="AF36" s="31"/>
      <c r="AG36" s="31"/>
      <c r="AH36" s="31"/>
      <c r="AI36" s="31"/>
      <c r="AJ36" s="31"/>
      <c r="AK36" s="31"/>
      <c r="AL36" s="31"/>
      <c r="AM36" s="31"/>
      <c r="AN36" s="31"/>
      <c r="AO36" s="26"/>
      <c r="AP36" s="27"/>
      <c r="AQ36" s="29"/>
      <c r="AR36" s="25"/>
    </row>
    <row r="37" spans="1:44" ht="15" customHeight="1">
      <c r="A37" s="126"/>
      <c r="B37" s="130" t="s">
        <v>134</v>
      </c>
      <c r="C37" s="131" t="s">
        <v>62</v>
      </c>
      <c r="D37" s="131" t="s">
        <v>23</v>
      </c>
      <c r="E37" s="84"/>
      <c r="F37" s="80"/>
      <c r="G37" s="84"/>
      <c r="H37" s="84"/>
      <c r="I37" s="84"/>
      <c r="J37" s="84"/>
      <c r="K37" s="80"/>
      <c r="L37" s="84"/>
      <c r="M37" s="84"/>
      <c r="N37" s="84"/>
      <c r="O37" s="84"/>
      <c r="P37" s="80"/>
      <c r="Q37" s="84"/>
      <c r="R37" s="84"/>
      <c r="S37" s="84"/>
      <c r="T37" s="84"/>
      <c r="U37" s="125"/>
      <c r="V37" s="130" t="s">
        <v>131</v>
      </c>
      <c r="W37" s="131" t="s">
        <v>205</v>
      </c>
      <c r="X37" s="128" t="s">
        <v>35</v>
      </c>
      <c r="AF37" s="31"/>
      <c r="AG37" s="31"/>
      <c r="AH37" s="31"/>
      <c r="AI37" s="31"/>
      <c r="AJ37" s="31"/>
      <c r="AK37" s="31"/>
      <c r="AL37" s="31"/>
      <c r="AM37" s="31"/>
      <c r="AN37" s="31"/>
      <c r="AO37" s="26"/>
      <c r="AP37" s="27"/>
      <c r="AQ37" s="29"/>
      <c r="AR37" s="25"/>
    </row>
    <row r="38" spans="1:44" ht="15" customHeight="1">
      <c r="A38" s="126"/>
      <c r="B38" s="130" t="s">
        <v>201</v>
      </c>
      <c r="C38" s="128" t="s">
        <v>218</v>
      </c>
      <c r="D38" s="128" t="s">
        <v>71</v>
      </c>
      <c r="E38" s="84"/>
      <c r="F38" s="80"/>
      <c r="G38" s="84"/>
      <c r="H38" s="84"/>
      <c r="I38" s="84"/>
      <c r="J38" s="84"/>
      <c r="K38" s="80"/>
      <c r="L38" s="84"/>
      <c r="M38" s="84"/>
      <c r="N38" s="84"/>
      <c r="O38" s="84"/>
      <c r="P38" s="80"/>
      <c r="Q38" s="84"/>
      <c r="R38" s="84"/>
      <c r="S38" s="84"/>
      <c r="T38" s="84"/>
      <c r="U38" s="125"/>
      <c r="V38" s="130" t="s">
        <v>75</v>
      </c>
      <c r="W38" s="131" t="s">
        <v>164</v>
      </c>
      <c r="X38" s="131" t="s">
        <v>23</v>
      </c>
      <c r="AF38" s="31"/>
      <c r="AG38" s="31"/>
      <c r="AH38" s="31"/>
      <c r="AI38" s="31"/>
      <c r="AJ38" s="31"/>
      <c r="AK38" s="31"/>
      <c r="AL38" s="31"/>
      <c r="AM38" s="31"/>
      <c r="AN38" s="31"/>
      <c r="AO38" s="26"/>
      <c r="AP38" s="27"/>
      <c r="AQ38" s="25"/>
      <c r="AR38" s="25"/>
    </row>
    <row r="39" spans="1:44" ht="15" customHeight="1">
      <c r="A39" s="125"/>
      <c r="B39" s="130"/>
      <c r="C39" s="131"/>
      <c r="D39" s="131"/>
      <c r="E39" s="84"/>
      <c r="F39" s="80"/>
      <c r="G39" s="84"/>
      <c r="H39" s="84"/>
      <c r="I39" s="84"/>
      <c r="J39" s="84"/>
      <c r="K39" s="80"/>
      <c r="L39" s="84"/>
      <c r="M39" s="84"/>
      <c r="N39" s="84"/>
      <c r="O39" s="84"/>
      <c r="P39" s="80"/>
      <c r="Q39" s="84"/>
      <c r="R39" s="84"/>
      <c r="S39" s="84"/>
      <c r="T39" s="84"/>
      <c r="U39" s="125"/>
      <c r="V39" s="130" t="s">
        <v>234</v>
      </c>
      <c r="W39" s="131" t="s">
        <v>218</v>
      </c>
      <c r="X39" s="128" t="s">
        <v>71</v>
      </c>
      <c r="AF39" s="31"/>
      <c r="AG39" s="31"/>
      <c r="AH39" s="31"/>
      <c r="AI39" s="31"/>
      <c r="AJ39" s="31"/>
      <c r="AK39" s="31"/>
      <c r="AL39" s="31"/>
      <c r="AM39" s="31"/>
      <c r="AN39" s="31"/>
      <c r="AO39" s="26"/>
      <c r="AP39" s="27"/>
      <c r="AQ39" s="25"/>
      <c r="AR39" s="25"/>
    </row>
    <row r="40" spans="1:44" ht="15" customHeight="1" thickBot="1">
      <c r="A40" s="125"/>
      <c r="B40" s="130"/>
      <c r="C40" s="131"/>
      <c r="D40" s="131"/>
      <c r="E40" s="84"/>
      <c r="F40" s="82"/>
      <c r="G40" s="89"/>
      <c r="H40" s="89"/>
      <c r="I40" s="89"/>
      <c r="J40" s="89"/>
      <c r="K40" s="82"/>
      <c r="L40" s="89"/>
      <c r="M40" s="89"/>
      <c r="N40" s="89"/>
      <c r="O40" s="89"/>
      <c r="P40" s="82"/>
      <c r="Q40" s="89"/>
      <c r="R40" s="89"/>
      <c r="S40" s="89"/>
      <c r="T40" s="84"/>
      <c r="U40" s="125"/>
      <c r="V40" s="130" t="s">
        <v>40</v>
      </c>
      <c r="W40" s="131" t="s">
        <v>164</v>
      </c>
      <c r="X40" s="131" t="s">
        <v>23</v>
      </c>
      <c r="AF40" s="31"/>
      <c r="AG40" s="31"/>
      <c r="AH40" s="31"/>
      <c r="AI40" s="31"/>
      <c r="AJ40" s="31"/>
      <c r="AK40" s="31"/>
      <c r="AL40" s="31"/>
      <c r="AM40" s="31"/>
      <c r="AN40" s="31"/>
      <c r="AO40" s="26"/>
      <c r="AP40" s="27"/>
      <c r="AQ40" s="29"/>
      <c r="AR40" s="25"/>
    </row>
    <row r="41" spans="1:44" ht="15" customHeight="1">
      <c r="A41" s="80"/>
      <c r="B41" s="84"/>
      <c r="C41" s="84"/>
      <c r="D41" s="84"/>
      <c r="E41" s="84"/>
      <c r="F41" s="80"/>
      <c r="G41" s="84"/>
      <c r="H41" s="84"/>
      <c r="I41" s="84"/>
      <c r="J41" s="84"/>
      <c r="K41" s="80"/>
      <c r="L41" s="84"/>
      <c r="M41" s="84"/>
      <c r="N41" s="84"/>
      <c r="O41" s="84"/>
      <c r="P41" s="80"/>
      <c r="Q41" s="84"/>
      <c r="R41" s="84"/>
      <c r="S41" s="84"/>
      <c r="T41" s="84"/>
      <c r="U41" s="125"/>
      <c r="V41" s="130" t="s">
        <v>232</v>
      </c>
      <c r="W41" s="128" t="s">
        <v>233</v>
      </c>
      <c r="X41" s="131" t="s">
        <v>23</v>
      </c>
      <c r="AF41" s="31"/>
      <c r="AG41" s="31"/>
      <c r="AH41" s="31"/>
      <c r="AI41" s="31"/>
      <c r="AJ41" s="31"/>
      <c r="AK41" s="31"/>
      <c r="AL41" s="31"/>
      <c r="AM41" s="31"/>
      <c r="AN41" s="31"/>
      <c r="AO41" s="26"/>
      <c r="AP41" s="27"/>
      <c r="AQ41" s="25"/>
      <c r="AR41" s="25"/>
    </row>
    <row r="42" spans="1:44" ht="15" customHeight="1">
      <c r="A42" s="80"/>
      <c r="B42" s="84"/>
      <c r="C42" s="84"/>
      <c r="D42" s="84"/>
      <c r="E42" s="84"/>
      <c r="F42" s="80"/>
      <c r="G42" s="84"/>
      <c r="H42" s="84"/>
      <c r="I42" s="84"/>
      <c r="J42" s="84"/>
      <c r="K42" s="80"/>
      <c r="L42" s="84"/>
      <c r="M42" s="84"/>
      <c r="N42" s="84"/>
      <c r="O42" s="84"/>
      <c r="P42" s="80"/>
      <c r="Q42" s="84"/>
      <c r="R42" s="84"/>
      <c r="S42" s="84"/>
      <c r="T42" s="84"/>
      <c r="U42" s="125"/>
      <c r="V42" s="130" t="s">
        <v>89</v>
      </c>
      <c r="W42" s="131" t="s">
        <v>163</v>
      </c>
      <c r="X42" s="131" t="s">
        <v>21</v>
      </c>
      <c r="AF42" s="31"/>
      <c r="AG42" s="31"/>
      <c r="AH42" s="31"/>
      <c r="AI42" s="31"/>
      <c r="AJ42" s="31"/>
      <c r="AK42" s="31"/>
      <c r="AL42" s="31"/>
      <c r="AM42" s="31"/>
      <c r="AN42" s="31"/>
      <c r="AO42" s="26"/>
      <c r="AP42" s="27"/>
      <c r="AQ42" s="25"/>
      <c r="AR42" s="25"/>
    </row>
    <row r="43" spans="1:44" ht="15" customHeight="1">
      <c r="A43" s="80"/>
      <c r="B43" s="84"/>
      <c r="C43" s="84"/>
      <c r="D43" s="84"/>
      <c r="E43" s="84"/>
      <c r="F43" s="80"/>
      <c r="G43" s="84"/>
      <c r="H43" s="84"/>
      <c r="I43" s="84"/>
      <c r="J43" s="84"/>
      <c r="K43" s="80"/>
      <c r="L43" s="84"/>
      <c r="M43" s="84"/>
      <c r="N43" s="84"/>
      <c r="O43" s="84"/>
      <c r="P43" s="80"/>
      <c r="Q43" s="84"/>
      <c r="R43" s="84"/>
      <c r="S43" s="84"/>
      <c r="T43" s="84"/>
      <c r="U43" s="125"/>
      <c r="V43" s="130" t="s">
        <v>80</v>
      </c>
      <c r="W43" s="131" t="s">
        <v>62</v>
      </c>
      <c r="X43" s="131" t="s">
        <v>23</v>
      </c>
      <c r="AF43" s="31"/>
      <c r="AG43" s="31"/>
      <c r="AH43" s="31"/>
      <c r="AI43" s="31"/>
      <c r="AJ43" s="31"/>
      <c r="AK43" s="31"/>
      <c r="AL43" s="31"/>
      <c r="AM43" s="31"/>
      <c r="AN43" s="31"/>
      <c r="AO43" s="26"/>
      <c r="AP43" s="27"/>
      <c r="AQ43" s="25"/>
      <c r="AR43" s="25"/>
    </row>
    <row r="44" spans="1:44" ht="15" customHeight="1">
      <c r="A44" s="80"/>
      <c r="B44" s="84"/>
      <c r="C44" s="84"/>
      <c r="D44" s="84"/>
      <c r="E44" s="84"/>
      <c r="F44" s="80"/>
      <c r="G44" s="84"/>
      <c r="H44" s="84"/>
      <c r="I44" s="84"/>
      <c r="J44" s="84"/>
      <c r="K44" s="80"/>
      <c r="L44" s="84"/>
      <c r="M44" s="84"/>
      <c r="N44" s="84"/>
      <c r="O44" s="84"/>
      <c r="P44" s="80"/>
      <c r="Q44" s="84"/>
      <c r="R44" s="84"/>
      <c r="S44" s="84"/>
      <c r="T44" s="84"/>
      <c r="U44" s="125"/>
      <c r="V44" s="130" t="s">
        <v>88</v>
      </c>
      <c r="W44" s="131" t="s">
        <v>159</v>
      </c>
      <c r="X44" s="128" t="s">
        <v>25</v>
      </c>
      <c r="AF44" s="31"/>
      <c r="AG44" s="31"/>
      <c r="AH44" s="31"/>
      <c r="AI44" s="31"/>
      <c r="AJ44" s="31"/>
      <c r="AK44" s="31"/>
      <c r="AL44" s="31"/>
      <c r="AM44" s="31"/>
      <c r="AN44" s="31"/>
      <c r="AO44" s="26"/>
      <c r="AP44" s="27"/>
      <c r="AQ44" s="25"/>
      <c r="AR44" s="25"/>
    </row>
    <row r="45" spans="1:44" ht="15" customHeight="1">
      <c r="A45" s="80"/>
      <c r="B45" s="84"/>
      <c r="C45" s="84"/>
      <c r="D45" s="84"/>
      <c r="E45" s="84"/>
      <c r="F45" s="80"/>
      <c r="G45" s="84"/>
      <c r="H45" s="84"/>
      <c r="I45" s="84"/>
      <c r="J45" s="84"/>
      <c r="K45" s="80"/>
      <c r="L45" s="84"/>
      <c r="M45" s="84"/>
      <c r="N45" s="84"/>
      <c r="O45" s="84"/>
      <c r="P45" s="80"/>
      <c r="Q45" s="84"/>
      <c r="R45" s="84"/>
      <c r="S45" s="84"/>
      <c r="T45" s="84"/>
      <c r="U45" s="125"/>
      <c r="V45" s="130" t="s">
        <v>90</v>
      </c>
      <c r="W45" s="131" t="s">
        <v>156</v>
      </c>
      <c r="X45" s="128" t="s">
        <v>21</v>
      </c>
      <c r="AF45" s="31"/>
      <c r="AG45" s="31"/>
      <c r="AH45" s="31"/>
      <c r="AI45" s="31"/>
      <c r="AJ45" s="31"/>
      <c r="AK45" s="31"/>
      <c r="AL45" s="31"/>
      <c r="AM45" s="31"/>
      <c r="AN45" s="31"/>
      <c r="AO45" s="26"/>
      <c r="AP45" s="27"/>
      <c r="AQ45" s="18"/>
      <c r="AR45" s="25"/>
    </row>
    <row r="46" spans="1:44" ht="15" customHeight="1">
      <c r="A46" s="80"/>
      <c r="B46" s="84"/>
      <c r="C46" s="84"/>
      <c r="D46" s="84"/>
      <c r="E46" s="84"/>
      <c r="F46" s="80"/>
      <c r="G46" s="84"/>
      <c r="H46" s="84"/>
      <c r="I46" s="84"/>
      <c r="J46" s="84"/>
      <c r="K46" s="80"/>
      <c r="L46" s="84"/>
      <c r="M46" s="84"/>
      <c r="N46" s="84"/>
      <c r="O46" s="84"/>
      <c r="P46" s="80"/>
      <c r="Q46" s="84"/>
      <c r="R46" s="84"/>
      <c r="S46" s="84"/>
      <c r="T46" s="84"/>
      <c r="U46" s="125"/>
      <c r="V46" s="130" t="s">
        <v>66</v>
      </c>
      <c r="W46" s="131" t="s">
        <v>166</v>
      </c>
      <c r="X46" s="128" t="s">
        <v>27</v>
      </c>
      <c r="AF46" s="31"/>
      <c r="AG46" s="31"/>
      <c r="AH46" s="31"/>
      <c r="AI46" s="31"/>
      <c r="AJ46" s="31"/>
      <c r="AK46" s="31"/>
      <c r="AL46" s="31"/>
      <c r="AM46" s="31"/>
      <c r="AN46" s="31"/>
      <c r="AO46" s="26"/>
      <c r="AP46" s="27"/>
      <c r="AQ46" s="29"/>
      <c r="AR46" s="25"/>
    </row>
    <row r="47" spans="1:44" ht="15" customHeight="1">
      <c r="A47" s="80"/>
      <c r="B47" s="84"/>
      <c r="C47" s="84"/>
      <c r="D47" s="84"/>
      <c r="E47" s="84"/>
      <c r="F47" s="80"/>
      <c r="G47" s="84"/>
      <c r="H47" s="84"/>
      <c r="I47" s="84"/>
      <c r="J47" s="84"/>
      <c r="K47" s="80"/>
      <c r="L47" s="84"/>
      <c r="M47" s="84"/>
      <c r="N47" s="84"/>
      <c r="O47" s="84"/>
      <c r="P47" s="80"/>
      <c r="Q47" s="84"/>
      <c r="R47" s="84"/>
      <c r="S47" s="84"/>
      <c r="T47" s="84"/>
      <c r="U47" s="125"/>
      <c r="V47" s="130" t="s">
        <v>86</v>
      </c>
      <c r="W47" s="128" t="s">
        <v>161</v>
      </c>
      <c r="X47" s="128" t="s">
        <v>71</v>
      </c>
      <c r="AF47" s="31"/>
      <c r="AG47" s="31"/>
      <c r="AH47" s="31"/>
      <c r="AI47" s="31"/>
      <c r="AJ47" s="31"/>
      <c r="AK47" s="31"/>
      <c r="AL47" s="31"/>
      <c r="AM47" s="31"/>
      <c r="AN47" s="31"/>
      <c r="AO47" s="26"/>
      <c r="AP47" s="27"/>
      <c r="AQ47" s="25"/>
      <c r="AR47" s="25"/>
    </row>
    <row r="48" spans="1:44" ht="15" customHeight="1">
      <c r="A48" s="80"/>
      <c r="B48" s="84"/>
      <c r="C48" s="84"/>
      <c r="D48" s="84"/>
      <c r="E48" s="84"/>
      <c r="F48" s="80"/>
      <c r="G48" s="84"/>
      <c r="H48" s="84"/>
      <c r="I48" s="84"/>
      <c r="J48" s="84"/>
      <c r="K48" s="80"/>
      <c r="L48" s="84"/>
      <c r="M48" s="84"/>
      <c r="N48" s="84"/>
      <c r="O48" s="84"/>
      <c r="P48" s="80"/>
      <c r="Q48" s="84"/>
      <c r="R48" s="84"/>
      <c r="S48" s="84"/>
      <c r="T48" s="84"/>
      <c r="U48" s="125"/>
      <c r="V48" s="130" t="s">
        <v>84</v>
      </c>
      <c r="W48" s="131" t="s">
        <v>218</v>
      </c>
      <c r="X48" s="128" t="s">
        <v>71</v>
      </c>
      <c r="AF48" s="31"/>
      <c r="AG48" s="31"/>
      <c r="AH48" s="31"/>
      <c r="AI48" s="31"/>
      <c r="AJ48" s="31"/>
      <c r="AK48" s="31"/>
      <c r="AL48" s="31"/>
      <c r="AM48" s="31"/>
      <c r="AN48" s="31"/>
      <c r="AO48" s="26"/>
      <c r="AP48" s="27"/>
      <c r="AQ48" s="25"/>
      <c r="AR48" s="25"/>
    </row>
    <row r="49" spans="1:44" ht="15" customHeight="1">
      <c r="A49" s="80"/>
      <c r="B49" s="84"/>
      <c r="C49" s="84"/>
      <c r="D49" s="84"/>
      <c r="E49" s="84"/>
      <c r="F49" s="80"/>
      <c r="G49" s="84"/>
      <c r="H49" s="84"/>
      <c r="I49" s="84"/>
      <c r="J49" s="84"/>
      <c r="K49" s="80"/>
      <c r="L49" s="84"/>
      <c r="M49" s="84"/>
      <c r="N49" s="84"/>
      <c r="O49" s="84"/>
      <c r="P49" s="80"/>
      <c r="Q49" s="84"/>
      <c r="R49" s="84"/>
      <c r="S49" s="84"/>
      <c r="T49" s="84"/>
      <c r="U49" s="79"/>
      <c r="V49" s="20"/>
      <c r="W49" s="19"/>
      <c r="X49" s="19"/>
      <c r="AF49" s="31"/>
      <c r="AG49" s="31"/>
      <c r="AH49" s="31"/>
      <c r="AI49" s="31"/>
      <c r="AJ49" s="31"/>
      <c r="AK49" s="31"/>
      <c r="AL49" s="31"/>
      <c r="AM49" s="31"/>
      <c r="AN49" s="31"/>
      <c r="AO49" s="26"/>
      <c r="AP49" s="27"/>
      <c r="AQ49" s="25"/>
      <c r="AR49" s="25"/>
    </row>
    <row r="50" spans="1:44" ht="15" customHeight="1">
      <c r="A50" s="80"/>
      <c r="B50" s="84"/>
      <c r="C50" s="84"/>
      <c r="D50" s="84"/>
      <c r="E50" s="84"/>
      <c r="F50" s="80"/>
      <c r="G50" s="84"/>
      <c r="H50" s="84"/>
      <c r="I50" s="84"/>
      <c r="J50" s="84"/>
      <c r="K50" s="80"/>
      <c r="L50" s="84"/>
      <c r="M50" s="84"/>
      <c r="N50" s="84"/>
      <c r="O50" s="84"/>
      <c r="P50" s="80"/>
      <c r="Q50" s="84"/>
      <c r="R50" s="84"/>
      <c r="S50" s="84"/>
      <c r="T50" s="84"/>
      <c r="U50" s="72"/>
      <c r="V50" s="20"/>
      <c r="W50" s="116"/>
      <c r="X50" s="19"/>
      <c r="AF50" s="31"/>
      <c r="AG50" s="31"/>
      <c r="AH50" s="31"/>
      <c r="AI50" s="31"/>
      <c r="AJ50" s="31"/>
      <c r="AK50" s="31"/>
      <c r="AL50" s="31"/>
      <c r="AM50" s="31"/>
      <c r="AN50" s="31"/>
      <c r="AO50" s="26"/>
      <c r="AP50" s="27"/>
      <c r="AQ50" s="25"/>
      <c r="AR50" s="25"/>
    </row>
    <row r="51" spans="1:44" ht="15" customHeight="1">
      <c r="A51" s="80"/>
      <c r="B51" s="84"/>
      <c r="C51" s="84"/>
      <c r="D51" s="84"/>
      <c r="E51" s="84"/>
      <c r="F51" s="80"/>
      <c r="G51" s="84"/>
      <c r="H51" s="84"/>
      <c r="I51" s="84"/>
      <c r="J51" s="84"/>
      <c r="K51" s="80"/>
      <c r="L51" s="84"/>
      <c r="M51" s="84"/>
      <c r="N51" s="84"/>
      <c r="O51" s="84"/>
      <c r="P51" s="80"/>
      <c r="Q51" s="84"/>
      <c r="R51" s="84"/>
      <c r="S51" s="84"/>
      <c r="T51" s="84"/>
      <c r="U51" s="72"/>
      <c r="V51" s="20"/>
      <c r="W51" s="116"/>
      <c r="X51" s="116"/>
    </row>
    <row r="52" spans="1:44" ht="15" customHeight="1">
      <c r="A52" s="80"/>
      <c r="B52" s="84"/>
      <c r="C52" s="84"/>
      <c r="D52" s="84"/>
      <c r="E52" s="84"/>
      <c r="G52" s="90"/>
      <c r="H52" s="90"/>
      <c r="I52" s="90"/>
      <c r="J52" s="84"/>
      <c r="K52" s="80"/>
      <c r="L52" s="84"/>
      <c r="M52" s="84"/>
      <c r="N52" s="84"/>
      <c r="O52" s="84"/>
      <c r="P52" s="80"/>
      <c r="Q52" s="84"/>
      <c r="R52" s="84"/>
      <c r="S52" s="84"/>
      <c r="T52" s="84"/>
      <c r="U52" s="72"/>
      <c r="V52" s="20"/>
      <c r="W52" s="116"/>
      <c r="X52" s="19"/>
    </row>
    <row r="53" spans="1:44">
      <c r="A53" s="80"/>
      <c r="B53" s="84"/>
      <c r="C53" s="84"/>
      <c r="D53" s="84"/>
      <c r="E53" s="90"/>
      <c r="G53" s="90"/>
      <c r="H53" s="90"/>
      <c r="I53" s="90"/>
      <c r="J53" s="90"/>
      <c r="L53" s="90"/>
      <c r="M53" s="90"/>
      <c r="N53" s="90"/>
      <c r="O53" s="90"/>
      <c r="Q53" s="90"/>
      <c r="R53" s="90"/>
      <c r="S53" s="90"/>
      <c r="T53" s="90"/>
      <c r="U53" s="72"/>
      <c r="V53" s="20"/>
      <c r="W53" s="116"/>
      <c r="X53" s="19"/>
    </row>
    <row r="54" spans="1:44">
      <c r="A54" s="80"/>
      <c r="B54" s="84"/>
      <c r="C54" s="84"/>
      <c r="D54" s="84"/>
      <c r="E54" s="90"/>
      <c r="G54" s="90"/>
      <c r="H54" s="90"/>
      <c r="I54" s="90"/>
      <c r="J54" s="90"/>
      <c r="L54" s="90"/>
      <c r="M54" s="90"/>
      <c r="N54" s="90"/>
      <c r="O54" s="90"/>
      <c r="Q54" s="90"/>
      <c r="R54" s="90"/>
      <c r="S54" s="90"/>
      <c r="T54" s="90"/>
      <c r="U54" s="72"/>
      <c r="V54" s="37"/>
      <c r="W54" s="116"/>
      <c r="X54" s="19"/>
    </row>
    <row r="55" spans="1:44">
      <c r="A55" s="80"/>
      <c r="B55" s="84"/>
      <c r="C55" s="84"/>
      <c r="D55" s="84"/>
      <c r="E55" s="90"/>
      <c r="G55" s="90"/>
      <c r="H55" s="90"/>
      <c r="I55" s="90"/>
      <c r="J55" s="90"/>
      <c r="L55" s="90"/>
      <c r="M55" s="90"/>
      <c r="N55" s="90"/>
      <c r="O55" s="90"/>
      <c r="Q55" s="90"/>
      <c r="R55" s="90"/>
      <c r="S55" s="90"/>
      <c r="T55" s="90"/>
      <c r="U55" s="123"/>
      <c r="V55" s="77"/>
      <c r="W55" s="116"/>
      <c r="X55" s="19"/>
    </row>
    <row r="56" spans="1:44">
      <c r="A56" s="80"/>
      <c r="B56" s="84"/>
      <c r="C56" s="84"/>
      <c r="D56" s="84"/>
    </row>
    <row r="57" spans="1:44">
      <c r="A57" s="80"/>
      <c r="B57" s="84"/>
      <c r="C57" s="84"/>
      <c r="D57" s="84"/>
    </row>
    <row r="58" spans="1:44">
      <c r="A58" s="80"/>
      <c r="B58" s="84"/>
      <c r="C58" s="84"/>
      <c r="D58" s="84"/>
    </row>
  </sheetData>
  <mergeCells count="6">
    <mergeCell ref="B1:V3"/>
    <mergeCell ref="A4:D4"/>
    <mergeCell ref="F4:I4"/>
    <mergeCell ref="K4:N4"/>
    <mergeCell ref="P4:S4"/>
    <mergeCell ref="U4:X4"/>
  </mergeCells>
  <conditionalFormatting sqref="AF16:AF17 AO48">
    <cfRule type="expression" dxfId="45" priority="12" stopIfTrue="1">
      <formula>COUNTIF(#REF!,AF16)&gt;1</formula>
    </cfRule>
  </conditionalFormatting>
  <printOptions horizontalCentered="1"/>
  <pageMargins left="0.39370078740157483" right="0.39370078740157483" top="0.39370078740157483" bottom="0.59055118110236227" header="0.19685039370078741" footer="0.19685039370078741"/>
  <pageSetup paperSize="9" scale="95" orientation="landscape" r:id="rId1"/>
  <tableParts count="5">
    <tablePart r:id="rId2"/>
    <tablePart r:id="rId3"/>
    <tablePart r:id="rId4"/>
    <tablePart r:id="rId5"/>
    <tablePart r:id="rId6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A1:AC50"/>
  <sheetViews>
    <sheetView workbookViewId="0">
      <selection activeCell="B21" sqref="B21"/>
    </sheetView>
  </sheetViews>
  <sheetFormatPr defaultColWidth="5.7109375" defaultRowHeight="15"/>
  <cols>
    <col min="1" max="1" width="4.5703125" customWidth="1"/>
    <col min="2" max="2" width="8" customWidth="1"/>
    <col min="3" max="6" width="4" customWidth="1"/>
    <col min="7" max="7" width="4.5703125" customWidth="1"/>
    <col min="8" max="8" width="8" customWidth="1"/>
    <col min="9" max="12" width="4" customWidth="1"/>
    <col min="13" max="13" width="4.5703125" customWidth="1"/>
    <col min="14" max="14" width="8" customWidth="1"/>
    <col min="15" max="18" width="4" customWidth="1"/>
    <col min="19" max="19" width="4.5703125" customWidth="1"/>
    <col min="20" max="20" width="8" customWidth="1"/>
    <col min="21" max="24" width="4" customWidth="1"/>
    <col min="25" max="25" width="4.5703125" customWidth="1"/>
    <col min="26" max="26" width="8" customWidth="1"/>
    <col min="27" max="29" width="4" customWidth="1"/>
  </cols>
  <sheetData>
    <row r="1" spans="1:29" ht="6" customHeight="1">
      <c r="B1" s="148" t="s">
        <v>99</v>
      </c>
      <c r="C1" s="148"/>
      <c r="D1" s="148"/>
      <c r="E1" s="148"/>
      <c r="F1" s="148"/>
      <c r="G1" s="148"/>
      <c r="H1" s="148"/>
      <c r="I1" s="148"/>
      <c r="J1" s="148"/>
      <c r="K1" s="148"/>
      <c r="L1" s="48"/>
      <c r="M1" s="148" t="str">
        <f>ABC!B2</f>
        <v>Místo  -  datum</v>
      </c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</row>
    <row r="2" spans="1:29" ht="6" customHeight="1"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</row>
    <row r="3" spans="1:29" ht="6" customHeight="1"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</row>
    <row r="4" spans="1:29" ht="6" customHeight="1"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</row>
    <row r="5" spans="1:29" ht="15" customHeight="1">
      <c r="A5" t="s">
        <v>11</v>
      </c>
      <c r="B5" t="s">
        <v>13</v>
      </c>
      <c r="C5" t="s">
        <v>12</v>
      </c>
      <c r="D5" t="s">
        <v>12</v>
      </c>
      <c r="E5" t="s">
        <v>12</v>
      </c>
      <c r="G5" t="s">
        <v>11</v>
      </c>
      <c r="H5" t="s">
        <v>13</v>
      </c>
      <c r="I5" t="s">
        <v>12</v>
      </c>
      <c r="J5" t="s">
        <v>12</v>
      </c>
      <c r="K5" t="s">
        <v>12</v>
      </c>
      <c r="M5" t="s">
        <v>11</v>
      </c>
      <c r="N5" t="s">
        <v>13</v>
      </c>
      <c r="O5" t="s">
        <v>12</v>
      </c>
      <c r="P5" t="s">
        <v>12</v>
      </c>
      <c r="Q5" t="s">
        <v>12</v>
      </c>
      <c r="S5" t="s">
        <v>11</v>
      </c>
      <c r="T5" t="s">
        <v>13</v>
      </c>
      <c r="U5" t="s">
        <v>12</v>
      </c>
      <c r="V5" t="s">
        <v>12</v>
      </c>
      <c r="W5" t="s">
        <v>12</v>
      </c>
      <c r="Y5" t="s">
        <v>11</v>
      </c>
      <c r="Z5" t="s">
        <v>13</v>
      </c>
      <c r="AA5" t="s">
        <v>12</v>
      </c>
      <c r="AB5" t="s">
        <v>12</v>
      </c>
      <c r="AC5" t="s">
        <v>12</v>
      </c>
    </row>
    <row r="6" spans="1:29" ht="15" customHeight="1">
      <c r="A6" s="22">
        <f>'M1'!A6</f>
        <v>163</v>
      </c>
      <c r="B6" s="13">
        <v>78.069999999999993</v>
      </c>
      <c r="C6" s="9"/>
      <c r="D6" s="9"/>
      <c r="E6" s="9"/>
      <c r="G6" s="22">
        <f>'M2'!A6</f>
        <v>238</v>
      </c>
      <c r="H6" s="13">
        <v>75.84</v>
      </c>
      <c r="I6" s="9"/>
      <c r="J6" s="9"/>
      <c r="K6" s="9"/>
      <c r="M6" s="22">
        <f>'M3'!A6</f>
        <v>331</v>
      </c>
      <c r="N6" s="13">
        <v>59.49</v>
      </c>
      <c r="O6" s="9"/>
      <c r="P6" s="9">
        <v>2</v>
      </c>
      <c r="Q6" s="9"/>
      <c r="S6" s="22">
        <f>'M4'!A6</f>
        <v>433</v>
      </c>
      <c r="T6" s="13">
        <v>57.89</v>
      </c>
      <c r="U6" s="9"/>
      <c r="V6" s="9"/>
      <c r="W6" s="9"/>
      <c r="Y6" s="22">
        <f>'M5'!A6</f>
        <v>575</v>
      </c>
      <c r="Z6" s="13">
        <v>58.23</v>
      </c>
      <c r="AA6" s="9">
        <v>2</v>
      </c>
      <c r="AB6" s="9">
        <v>2</v>
      </c>
      <c r="AC6" s="9">
        <v>2</v>
      </c>
    </row>
    <row r="7" spans="1:29" ht="15" customHeight="1">
      <c r="A7" s="22">
        <f>'M1'!A7</f>
        <v>161</v>
      </c>
      <c r="B7" s="13">
        <v>82</v>
      </c>
      <c r="C7" s="9"/>
      <c r="D7" s="9"/>
      <c r="E7" s="9"/>
      <c r="G7" s="22">
        <f>'M2'!A7</f>
        <v>225</v>
      </c>
      <c r="H7" s="13">
        <v>73.400000000000006</v>
      </c>
      <c r="I7" s="9"/>
      <c r="J7" s="9"/>
      <c r="K7" s="9"/>
      <c r="M7" s="22">
        <f>'M3'!A7</f>
        <v>325</v>
      </c>
      <c r="N7" s="13">
        <v>60.71</v>
      </c>
      <c r="O7" s="9"/>
      <c r="P7" s="9"/>
      <c r="Q7" s="9"/>
      <c r="S7" s="22">
        <f>'M4'!A7</f>
        <v>431</v>
      </c>
      <c r="T7" s="13">
        <v>57.05</v>
      </c>
      <c r="U7" s="9"/>
      <c r="V7" s="9"/>
      <c r="W7" s="9"/>
      <c r="Y7" s="22">
        <f>'M5'!A7</f>
        <v>563</v>
      </c>
      <c r="Z7" s="13">
        <v>60.66</v>
      </c>
      <c r="AA7" s="9"/>
      <c r="AB7" s="9"/>
      <c r="AC7" s="9"/>
    </row>
    <row r="8" spans="1:29" ht="15" customHeight="1">
      <c r="A8" s="22">
        <f>'M1'!A8</f>
        <v>159</v>
      </c>
      <c r="B8" s="13">
        <v>106.51</v>
      </c>
      <c r="C8" s="9"/>
      <c r="D8" s="9">
        <v>2</v>
      </c>
      <c r="E8" s="9"/>
      <c r="G8" s="22">
        <f>'M2'!A8</f>
        <v>223</v>
      </c>
      <c r="H8" s="13">
        <v>63.41</v>
      </c>
      <c r="I8" s="9"/>
      <c r="J8" s="9"/>
      <c r="K8" s="9"/>
      <c r="M8" s="22">
        <f>'M3'!A8</f>
        <v>321</v>
      </c>
      <c r="N8" s="13">
        <v>64.31</v>
      </c>
      <c r="O8" s="9"/>
      <c r="P8" s="9"/>
      <c r="Q8" s="9"/>
      <c r="S8" s="22">
        <f>'M4'!A8</f>
        <v>421</v>
      </c>
      <c r="T8" s="13">
        <v>58.31</v>
      </c>
      <c r="U8" s="9">
        <v>100</v>
      </c>
      <c r="V8" s="9"/>
      <c r="W8" s="9"/>
      <c r="Y8" s="22">
        <f>'M5'!A8</f>
        <v>549</v>
      </c>
      <c r="Z8" s="13">
        <v>58.38</v>
      </c>
      <c r="AA8" s="9"/>
      <c r="AB8" s="9"/>
      <c r="AC8" s="9"/>
    </row>
    <row r="9" spans="1:29" ht="15" customHeight="1">
      <c r="A9" s="22">
        <f>'M1'!A9</f>
        <v>153</v>
      </c>
      <c r="B9" s="13">
        <v>74.83</v>
      </c>
      <c r="C9" s="9"/>
      <c r="D9" s="9"/>
      <c r="E9" s="9"/>
      <c r="G9" s="22">
        <f>'M2'!A9</f>
        <v>219</v>
      </c>
      <c r="H9" s="13">
        <v>69.14</v>
      </c>
      <c r="I9" s="9"/>
      <c r="J9" s="9"/>
      <c r="K9" s="9"/>
      <c r="M9" s="22">
        <f>'M3'!A9</f>
        <v>319</v>
      </c>
      <c r="N9" s="13">
        <v>61.14</v>
      </c>
      <c r="O9" s="9"/>
      <c r="P9" s="9"/>
      <c r="Q9" s="9"/>
      <c r="S9" s="22">
        <f>'M4'!A9</f>
        <v>411</v>
      </c>
      <c r="T9" s="13">
        <v>58.72</v>
      </c>
      <c r="U9" s="9"/>
      <c r="V9" s="9"/>
      <c r="W9" s="9"/>
      <c r="Y9" s="22">
        <f>'M5'!A9</f>
        <v>547</v>
      </c>
      <c r="Z9" s="13">
        <v>57.21</v>
      </c>
      <c r="AA9" s="9"/>
      <c r="AB9" s="9"/>
      <c r="AC9" s="9"/>
    </row>
    <row r="10" spans="1:29" ht="15" customHeight="1">
      <c r="A10" s="22">
        <f>'M1'!A10</f>
        <v>151</v>
      </c>
      <c r="B10" s="13">
        <v>155.84</v>
      </c>
      <c r="C10" s="9"/>
      <c r="D10" s="9"/>
      <c r="E10" s="9"/>
      <c r="G10" s="22">
        <f>'M2'!A10</f>
        <v>215</v>
      </c>
      <c r="H10" s="13">
        <v>64.42</v>
      </c>
      <c r="I10" s="9"/>
      <c r="J10" s="9"/>
      <c r="K10" s="9"/>
      <c r="M10" s="22">
        <f>'M3'!A10</f>
        <v>317</v>
      </c>
      <c r="N10" s="13">
        <v>62.28</v>
      </c>
      <c r="O10" s="9"/>
      <c r="P10" s="9"/>
      <c r="Q10" s="9"/>
      <c r="S10" s="22">
        <f>'M4'!A10</f>
        <v>409</v>
      </c>
      <c r="T10" s="13">
        <v>60.13</v>
      </c>
      <c r="U10" s="9"/>
      <c r="V10" s="9"/>
      <c r="W10" s="9"/>
      <c r="Y10" s="22">
        <f>'M5'!A10</f>
        <v>543</v>
      </c>
      <c r="Z10" s="13">
        <v>58.01</v>
      </c>
      <c r="AA10" s="9"/>
      <c r="AB10" s="9"/>
      <c r="AC10" s="9"/>
    </row>
    <row r="11" spans="1:29" ht="15" customHeight="1">
      <c r="A11" s="22">
        <f>'M1'!A11</f>
        <v>147</v>
      </c>
      <c r="B11" s="13">
        <v>74.33</v>
      </c>
      <c r="C11" s="9"/>
      <c r="D11" s="9"/>
      <c r="E11" s="9"/>
      <c r="G11" s="22">
        <f>'M2'!A11</f>
        <v>213</v>
      </c>
      <c r="H11" s="13">
        <v>64.209999999999994</v>
      </c>
      <c r="I11" s="9"/>
      <c r="J11" s="9"/>
      <c r="K11" s="9"/>
      <c r="M11" s="22">
        <f>'M3'!A11</f>
        <v>315</v>
      </c>
      <c r="N11" s="13">
        <v>60.76</v>
      </c>
      <c r="O11" s="9">
        <v>2</v>
      </c>
      <c r="P11" s="9"/>
      <c r="Q11" s="9"/>
      <c r="S11" s="22">
        <f>'M4'!A11</f>
        <v>407</v>
      </c>
      <c r="T11" s="13">
        <v>58.63</v>
      </c>
      <c r="U11" s="9"/>
      <c r="V11" s="9"/>
      <c r="W11" s="9"/>
      <c r="Y11" s="22">
        <f>'M5'!A11</f>
        <v>541</v>
      </c>
      <c r="Z11" s="13">
        <v>55.86</v>
      </c>
      <c r="AA11" s="9"/>
      <c r="AB11" s="9">
        <v>2</v>
      </c>
      <c r="AC11" s="9"/>
    </row>
    <row r="12" spans="1:29" ht="15" customHeight="1">
      <c r="A12" s="22">
        <f>'M1'!A12</f>
        <v>137</v>
      </c>
      <c r="B12" s="13">
        <v>104.56</v>
      </c>
      <c r="C12" s="9"/>
      <c r="D12" s="9">
        <v>2</v>
      </c>
      <c r="E12" s="9"/>
      <c r="G12" s="22">
        <f>'M2'!A12</f>
        <v>211</v>
      </c>
      <c r="H12" s="13">
        <v>82.31</v>
      </c>
      <c r="I12" s="9"/>
      <c r="J12" s="9"/>
      <c r="K12" s="9"/>
      <c r="M12" s="22">
        <f>'M3'!A12</f>
        <v>313</v>
      </c>
      <c r="N12" s="13">
        <v>59.52</v>
      </c>
      <c r="O12" s="9"/>
      <c r="P12" s="9"/>
      <c r="Q12" s="9"/>
      <c r="S12" s="22">
        <f>'M4'!A12</f>
        <v>405</v>
      </c>
      <c r="T12" s="13">
        <v>58.12</v>
      </c>
      <c r="U12" s="9"/>
      <c r="V12" s="9"/>
      <c r="W12" s="9"/>
      <c r="Y12" s="22">
        <f>'M5'!A12</f>
        <v>535</v>
      </c>
      <c r="Z12" s="13">
        <v>56.26</v>
      </c>
      <c r="AA12" s="9"/>
      <c r="AB12" s="9"/>
      <c r="AC12" s="9"/>
    </row>
    <row r="13" spans="1:29" ht="15" customHeight="1">
      <c r="A13" s="22">
        <f>'M1'!A13</f>
        <v>131</v>
      </c>
      <c r="B13" s="13">
        <v>80.739999999999995</v>
      </c>
      <c r="C13" s="9"/>
      <c r="D13" s="9"/>
      <c r="E13" s="9"/>
      <c r="G13" s="22">
        <f>'M2'!A13</f>
        <v>209</v>
      </c>
      <c r="H13" s="13">
        <v>63.52</v>
      </c>
      <c r="I13" s="9"/>
      <c r="J13" s="9"/>
      <c r="K13" s="9"/>
      <c r="M13" s="22">
        <f>'M3'!A13</f>
        <v>309</v>
      </c>
      <c r="N13" s="13">
        <v>58.39</v>
      </c>
      <c r="O13" s="9"/>
      <c r="P13" s="9"/>
      <c r="Q13" s="9"/>
      <c r="S13" s="22">
        <f>'M4'!A13</f>
        <v>403</v>
      </c>
      <c r="T13" s="13">
        <v>57.94</v>
      </c>
      <c r="U13" s="9"/>
      <c r="V13" s="9"/>
      <c r="W13" s="9"/>
      <c r="Y13" s="22">
        <f>'M5'!A13</f>
        <v>533</v>
      </c>
      <c r="Z13" s="13">
        <v>57.86</v>
      </c>
      <c r="AA13" s="9"/>
      <c r="AB13" s="9"/>
      <c r="AC13" s="9"/>
    </row>
    <row r="14" spans="1:29" ht="15" customHeight="1">
      <c r="A14" s="22">
        <f>'M1'!A14</f>
        <v>129</v>
      </c>
      <c r="B14" s="13">
        <v>68.45</v>
      </c>
      <c r="C14" s="9"/>
      <c r="D14" s="9"/>
      <c r="E14" s="9"/>
      <c r="G14" s="22">
        <f>'M2'!A14</f>
        <v>205</v>
      </c>
      <c r="H14" s="13">
        <v>62.68</v>
      </c>
      <c r="I14" s="9"/>
      <c r="J14" s="9"/>
      <c r="K14" s="9"/>
      <c r="M14" s="22">
        <f>'M3'!A14</f>
        <v>307</v>
      </c>
      <c r="N14" s="13">
        <v>59.61</v>
      </c>
      <c r="O14" s="9"/>
      <c r="P14" s="9"/>
      <c r="Q14" s="9"/>
      <c r="S14" s="22">
        <f>'M4'!A14</f>
        <v>401</v>
      </c>
      <c r="T14" s="13">
        <v>56.76</v>
      </c>
      <c r="U14" s="9"/>
      <c r="V14" s="9"/>
      <c r="W14" s="9"/>
      <c r="Y14" s="22">
        <f>'M5'!A14</f>
        <v>531</v>
      </c>
      <c r="Z14" s="13">
        <v>55.62</v>
      </c>
      <c r="AA14" s="9"/>
      <c r="AB14" s="9"/>
      <c r="AC14" s="9"/>
    </row>
    <row r="15" spans="1:29" ht="15" customHeight="1">
      <c r="A15" s="22">
        <f>'M1'!A15</f>
        <v>125</v>
      </c>
      <c r="B15" s="13">
        <v>74.52</v>
      </c>
      <c r="C15" s="9"/>
      <c r="D15" s="9"/>
      <c r="E15" s="9"/>
      <c r="G15" s="22">
        <f>'M2'!A15</f>
        <v>203</v>
      </c>
      <c r="H15" s="13">
        <v>63.31</v>
      </c>
      <c r="I15" s="9"/>
      <c r="J15" s="9"/>
      <c r="K15" s="9"/>
      <c r="M15" s="22">
        <f>'M3'!A15</f>
        <v>305</v>
      </c>
      <c r="N15" s="13">
        <v>58.51</v>
      </c>
      <c r="O15" s="9">
        <v>2</v>
      </c>
      <c r="P15" s="9"/>
      <c r="Q15" s="9"/>
      <c r="S15" s="22">
        <f>'M4'!A15</f>
        <v>43</v>
      </c>
      <c r="T15" s="13">
        <v>72.72</v>
      </c>
      <c r="U15" s="9"/>
      <c r="V15" s="9" t="s">
        <v>253</v>
      </c>
      <c r="W15" s="9"/>
      <c r="Y15" s="22">
        <f>'M5'!A15</f>
        <v>529</v>
      </c>
      <c r="Z15" s="13">
        <v>55.91</v>
      </c>
      <c r="AA15" s="9">
        <v>2</v>
      </c>
      <c r="AB15" s="9"/>
      <c r="AC15" s="9"/>
    </row>
    <row r="16" spans="1:29" ht="15" customHeight="1">
      <c r="A16" s="22">
        <f>'M1'!A16</f>
        <v>119</v>
      </c>
      <c r="B16" s="13">
        <v>72.099999999999994</v>
      </c>
      <c r="C16" s="9"/>
      <c r="D16" s="9"/>
      <c r="E16" s="9"/>
      <c r="G16" s="22">
        <f>'M2'!A16</f>
        <v>201</v>
      </c>
      <c r="H16" s="13">
        <v>60.01</v>
      </c>
      <c r="I16" s="9"/>
      <c r="J16" s="9"/>
      <c r="K16" s="9"/>
      <c r="M16" s="22">
        <f>'M3'!A16</f>
        <v>303</v>
      </c>
      <c r="N16" s="13">
        <v>58.11</v>
      </c>
      <c r="O16" s="9"/>
      <c r="P16" s="9"/>
      <c r="Q16" s="9"/>
      <c r="S16" s="22" t="str">
        <f>'M4'!A16</f>
        <v/>
      </c>
      <c r="T16" s="13"/>
      <c r="U16" s="9"/>
      <c r="V16" s="9"/>
      <c r="W16" s="9"/>
      <c r="Y16" s="22">
        <f>'M5'!A16</f>
        <v>525</v>
      </c>
      <c r="Z16" s="13">
        <v>55.77</v>
      </c>
      <c r="AA16" s="9">
        <v>2</v>
      </c>
      <c r="AB16" s="9">
        <v>100</v>
      </c>
      <c r="AC16" s="9"/>
    </row>
    <row r="17" spans="1:29" ht="15" customHeight="1">
      <c r="A17" s="22">
        <f>'M1'!A17</f>
        <v>117</v>
      </c>
      <c r="B17" s="13">
        <v>72.959999999999994</v>
      </c>
      <c r="C17" s="9"/>
      <c r="D17" s="9"/>
      <c r="E17" s="9"/>
      <c r="G17" s="22" t="str">
        <f>'M2'!A17</f>
        <v/>
      </c>
      <c r="H17" s="13"/>
      <c r="I17" s="9"/>
      <c r="J17" s="9"/>
      <c r="K17" s="9"/>
      <c r="M17" s="22">
        <f>'M3'!A17</f>
        <v>301</v>
      </c>
      <c r="N17" s="13">
        <v>58.84</v>
      </c>
      <c r="O17" s="9"/>
      <c r="P17" s="9"/>
      <c r="Q17" s="9"/>
      <c r="S17" s="22" t="str">
        <f>'M4'!A17</f>
        <v/>
      </c>
      <c r="T17" s="13"/>
      <c r="U17" s="9"/>
      <c r="V17" s="9"/>
      <c r="W17" s="9"/>
      <c r="Y17" s="22">
        <f>'M5'!A17</f>
        <v>523</v>
      </c>
      <c r="Z17" s="13">
        <v>55.67</v>
      </c>
      <c r="AA17" s="9"/>
      <c r="AB17" s="9">
        <v>2</v>
      </c>
      <c r="AC17" s="9"/>
    </row>
    <row r="18" spans="1:29" ht="15" customHeight="1">
      <c r="A18" s="22">
        <f>'M1'!A18</f>
        <v>115</v>
      </c>
      <c r="B18" s="13">
        <v>77.13</v>
      </c>
      <c r="C18" s="9"/>
      <c r="D18" s="9"/>
      <c r="E18" s="9"/>
      <c r="G18" s="22" t="str">
        <f>'M2'!A18</f>
        <v/>
      </c>
      <c r="H18" s="13"/>
      <c r="I18" s="9"/>
      <c r="J18" s="9"/>
      <c r="K18" s="9"/>
      <c r="M18" s="22" t="str">
        <f>'M3'!A18</f>
        <v/>
      </c>
      <c r="N18" s="13"/>
      <c r="O18" s="9"/>
      <c r="P18" s="9"/>
      <c r="Q18" s="9"/>
      <c r="S18" s="22" t="str">
        <f>'M4'!A18</f>
        <v/>
      </c>
      <c r="T18" s="13"/>
      <c r="U18" s="9"/>
      <c r="V18" s="9"/>
      <c r="W18" s="9"/>
      <c r="Y18" s="22">
        <f>'M5'!A18</f>
        <v>517</v>
      </c>
      <c r="Z18" s="13">
        <v>56.86</v>
      </c>
      <c r="AA18" s="9"/>
      <c r="AB18" s="9"/>
      <c r="AC18" s="9">
        <v>2</v>
      </c>
    </row>
    <row r="19" spans="1:29" ht="15" customHeight="1">
      <c r="A19" s="22">
        <f>'M1'!A19</f>
        <v>113</v>
      </c>
      <c r="B19" s="13">
        <v>68.930000000000007</v>
      </c>
      <c r="C19" s="9"/>
      <c r="D19" s="9"/>
      <c r="E19" s="9"/>
      <c r="G19" s="22" t="str">
        <f>'M2'!A19</f>
        <v/>
      </c>
      <c r="H19" s="13"/>
      <c r="I19" s="9"/>
      <c r="J19" s="9"/>
      <c r="K19" s="9"/>
      <c r="M19" s="22" t="str">
        <f>'M3'!A19</f>
        <v/>
      </c>
      <c r="N19" s="13"/>
      <c r="O19" s="9"/>
      <c r="P19" s="9"/>
      <c r="Q19" s="9"/>
      <c r="S19" s="22" t="str">
        <f>'M4'!A19</f>
        <v/>
      </c>
      <c r="T19" s="13"/>
      <c r="U19" s="9"/>
      <c r="V19" s="9"/>
      <c r="W19" s="9"/>
      <c r="Y19" s="22">
        <f>'M5'!A19</f>
        <v>513</v>
      </c>
      <c r="Z19" s="13">
        <v>55.44</v>
      </c>
      <c r="AA19" s="9"/>
      <c r="AB19" s="9"/>
      <c r="AC19" s="9"/>
    </row>
    <row r="20" spans="1:29" ht="15" customHeight="1">
      <c r="A20" s="22">
        <f>'M1'!A20</f>
        <v>111</v>
      </c>
      <c r="B20" s="13">
        <v>78.53</v>
      </c>
      <c r="C20" s="9"/>
      <c r="D20" s="9"/>
      <c r="E20" s="9"/>
      <c r="G20" s="22" t="str">
        <f>'M2'!A20</f>
        <v/>
      </c>
      <c r="H20" s="13"/>
      <c r="I20" s="9"/>
      <c r="J20" s="9"/>
      <c r="K20" s="9"/>
      <c r="M20" s="22" t="str">
        <f>'M3'!A20</f>
        <v/>
      </c>
      <c r="N20" s="13"/>
      <c r="O20" s="9"/>
      <c r="P20" s="9"/>
      <c r="Q20" s="9"/>
      <c r="S20" s="22" t="str">
        <f>'M4'!A20</f>
        <v/>
      </c>
      <c r="T20" s="13"/>
      <c r="U20" s="9"/>
      <c r="V20" s="9"/>
      <c r="W20" s="9"/>
      <c r="Y20" s="22">
        <f>'M5'!A20</f>
        <v>507</v>
      </c>
      <c r="Z20" s="13">
        <v>55.6</v>
      </c>
      <c r="AA20" s="9">
        <v>2</v>
      </c>
      <c r="AB20" s="9">
        <v>2</v>
      </c>
      <c r="AC20" s="9"/>
    </row>
    <row r="21" spans="1:29" ht="15" customHeight="1">
      <c r="A21" s="22">
        <f>'M1'!A21</f>
        <v>109</v>
      </c>
      <c r="B21" s="13">
        <v>71.290000000000006</v>
      </c>
      <c r="C21" s="9"/>
      <c r="D21" s="9"/>
      <c r="E21" s="9"/>
      <c r="G21" s="22" t="str">
        <f>'M2'!A21</f>
        <v/>
      </c>
      <c r="H21" s="13"/>
      <c r="I21" s="9"/>
      <c r="J21" s="9"/>
      <c r="K21" s="9"/>
      <c r="M21" s="22" t="str">
        <f>'M3'!A21</f>
        <v/>
      </c>
      <c r="N21" s="13"/>
      <c r="O21" s="9"/>
      <c r="P21" s="9"/>
      <c r="Q21" s="9"/>
      <c r="S21" s="22" t="str">
        <f>'M4'!A21</f>
        <v/>
      </c>
      <c r="T21" s="13"/>
      <c r="U21" s="9"/>
      <c r="V21" s="9"/>
      <c r="W21" s="9"/>
      <c r="Y21" s="22">
        <f>'M5'!A21</f>
        <v>505</v>
      </c>
      <c r="Z21" s="13">
        <v>56.7</v>
      </c>
      <c r="AA21" s="9"/>
      <c r="AB21" s="9"/>
      <c r="AC21" s="9"/>
    </row>
    <row r="22" spans="1:29" ht="15" customHeight="1">
      <c r="A22" s="22">
        <f>'M1'!A22</f>
        <v>105</v>
      </c>
      <c r="B22" s="13">
        <v>63.83</v>
      </c>
      <c r="C22" s="9"/>
      <c r="D22" s="9"/>
      <c r="E22" s="9"/>
      <c r="G22" s="22" t="str">
        <f>'M2'!A22</f>
        <v/>
      </c>
      <c r="H22" s="13"/>
      <c r="I22" s="9"/>
      <c r="J22" s="9"/>
      <c r="K22" s="9"/>
      <c r="M22" s="22" t="str">
        <f>'M3'!A22</f>
        <v/>
      </c>
      <c r="N22" s="13"/>
      <c r="O22" s="9"/>
      <c r="P22" s="9"/>
      <c r="Q22" s="9"/>
      <c r="S22" s="22" t="str">
        <f>'M4'!A22</f>
        <v/>
      </c>
      <c r="T22" s="13"/>
      <c r="U22" s="9"/>
      <c r="V22" s="9"/>
      <c r="W22" s="9"/>
      <c r="Y22" s="22">
        <f>'M5'!A22</f>
        <v>503</v>
      </c>
      <c r="Z22" s="13">
        <v>56.5</v>
      </c>
      <c r="AA22" s="9">
        <v>2</v>
      </c>
      <c r="AB22" s="9"/>
      <c r="AC22" s="9"/>
    </row>
    <row r="23" spans="1:29" ht="15" customHeight="1">
      <c r="A23" s="22">
        <f>'M1'!A23</f>
        <v>103</v>
      </c>
      <c r="B23" s="13">
        <v>65.19</v>
      </c>
      <c r="C23" s="9"/>
      <c r="D23" s="9"/>
      <c r="E23" s="9"/>
      <c r="G23" s="22" t="str">
        <f>'M2'!A23</f>
        <v/>
      </c>
      <c r="H23" s="13"/>
      <c r="I23" s="9"/>
      <c r="J23" s="9"/>
      <c r="K23" s="9"/>
      <c r="M23" s="22" t="str">
        <f>'M3'!A23</f>
        <v/>
      </c>
      <c r="N23" s="13"/>
      <c r="O23" s="9"/>
      <c r="P23" s="9"/>
      <c r="Q23" s="9"/>
      <c r="S23" s="22" t="str">
        <f>'M4'!A23</f>
        <v/>
      </c>
      <c r="T23" s="13"/>
      <c r="U23" s="9"/>
      <c r="V23" s="9"/>
      <c r="W23" s="9"/>
      <c r="Y23" s="22">
        <f>'M5'!A23</f>
        <v>501</v>
      </c>
      <c r="Z23" s="13">
        <v>55.92</v>
      </c>
      <c r="AA23" s="9"/>
      <c r="AB23" s="9"/>
      <c r="AC23" s="9"/>
    </row>
    <row r="24" spans="1:29" ht="15" customHeight="1">
      <c r="A24" s="22">
        <f>'M1'!A24</f>
        <v>101</v>
      </c>
      <c r="B24" s="13">
        <v>63.76</v>
      </c>
      <c r="C24" s="9"/>
      <c r="D24" s="9"/>
      <c r="E24" s="9"/>
      <c r="G24" s="22" t="str">
        <f>'M2'!A24</f>
        <v/>
      </c>
      <c r="H24" s="13"/>
      <c r="I24" s="9"/>
      <c r="J24" s="9"/>
      <c r="K24" s="9"/>
      <c r="M24" s="22" t="str">
        <f>'M3'!A24</f>
        <v/>
      </c>
      <c r="N24" s="13"/>
      <c r="O24" s="9"/>
      <c r="P24" s="9"/>
      <c r="Q24" s="9"/>
      <c r="S24" s="22" t="str">
        <f>'M4'!A24</f>
        <v/>
      </c>
      <c r="T24" s="13"/>
      <c r="U24" s="9"/>
      <c r="V24" s="9"/>
      <c r="W24" s="9"/>
      <c r="Y24" s="22" t="str">
        <f>'M5'!A24</f>
        <v/>
      </c>
      <c r="Z24" s="13"/>
      <c r="AA24" s="9"/>
      <c r="AB24" s="9"/>
      <c r="AC24" s="9"/>
    </row>
    <row r="25" spans="1:29" ht="15" customHeight="1">
      <c r="A25" s="22" t="str">
        <f>'M1'!A25</f>
        <v/>
      </c>
      <c r="B25" s="13"/>
      <c r="C25" s="9"/>
      <c r="D25" s="9"/>
      <c r="E25" s="9"/>
      <c r="G25" s="22" t="str">
        <f>'M2'!A25</f>
        <v/>
      </c>
      <c r="H25" s="13"/>
      <c r="I25" s="9"/>
      <c r="J25" s="9"/>
      <c r="K25" s="9"/>
      <c r="M25" s="22" t="str">
        <f>'M3'!A25</f>
        <v/>
      </c>
      <c r="N25" s="13"/>
      <c r="O25" s="9"/>
      <c r="P25" s="9"/>
      <c r="Q25" s="9"/>
      <c r="S25" s="22" t="str">
        <f>'M4'!A25</f>
        <v/>
      </c>
      <c r="T25" s="13"/>
      <c r="U25" s="9"/>
      <c r="V25" s="9"/>
      <c r="W25" s="9"/>
      <c r="Y25" s="22" t="str">
        <f>'M5'!A25</f>
        <v/>
      </c>
      <c r="Z25" s="13"/>
      <c r="AA25" s="9"/>
      <c r="AB25" s="9"/>
      <c r="AC25" s="9"/>
    </row>
    <row r="26" spans="1:29" ht="15" customHeight="1">
      <c r="A26" s="22" t="str">
        <f>'M1'!A26</f>
        <v/>
      </c>
      <c r="B26" s="13"/>
      <c r="C26" s="9"/>
      <c r="D26" s="9"/>
      <c r="E26" s="9"/>
      <c r="G26" s="22" t="str">
        <f>'M2'!A26</f>
        <v/>
      </c>
      <c r="H26" s="13"/>
      <c r="I26" s="9"/>
      <c r="J26" s="9"/>
      <c r="K26" s="9"/>
      <c r="M26" s="22" t="str">
        <f>'M3'!A26</f>
        <v/>
      </c>
      <c r="N26" s="13"/>
      <c r="O26" s="9"/>
      <c r="P26" s="9"/>
      <c r="Q26" s="9"/>
      <c r="S26" s="22" t="str">
        <f>'M4'!A26</f>
        <v/>
      </c>
      <c r="T26" s="13"/>
      <c r="U26" s="9"/>
      <c r="V26" s="9"/>
      <c r="W26" s="9"/>
      <c r="Y26" s="22" t="str">
        <f>'M5'!A26</f>
        <v/>
      </c>
      <c r="Z26" s="13"/>
      <c r="AA26" s="9"/>
      <c r="AB26" s="9"/>
      <c r="AC26" s="9"/>
    </row>
    <row r="27" spans="1:29" ht="15" customHeight="1">
      <c r="A27" s="22" t="str">
        <f>'M1'!A27</f>
        <v/>
      </c>
      <c r="B27" s="13"/>
      <c r="C27" s="9"/>
      <c r="D27" s="9"/>
      <c r="E27" s="9"/>
      <c r="G27" s="22" t="str">
        <f>'M2'!A27</f>
        <v/>
      </c>
      <c r="H27" s="13"/>
      <c r="I27" s="9"/>
      <c r="J27" s="9"/>
      <c r="K27" s="9"/>
      <c r="M27" s="22" t="str">
        <f>'M3'!A27</f>
        <v/>
      </c>
      <c r="N27" s="13"/>
      <c r="O27" s="9"/>
      <c r="P27" s="9"/>
      <c r="Q27" s="9"/>
      <c r="S27" s="22" t="str">
        <f>'M4'!A27</f>
        <v/>
      </c>
      <c r="T27" s="13"/>
      <c r="U27" s="9"/>
      <c r="V27" s="9"/>
      <c r="W27" s="9"/>
      <c r="Y27" s="22" t="str">
        <f>'M5'!A27</f>
        <v/>
      </c>
      <c r="Z27" s="13"/>
      <c r="AA27" s="9"/>
      <c r="AB27" s="9"/>
      <c r="AC27" s="9"/>
    </row>
    <row r="28" spans="1:29" ht="15" customHeight="1">
      <c r="A28" s="22" t="str">
        <f>'M1'!A28</f>
        <v/>
      </c>
      <c r="B28" s="13"/>
      <c r="C28" s="9"/>
      <c r="D28" s="9"/>
      <c r="E28" s="9"/>
      <c r="G28" s="22" t="str">
        <f>'M2'!A28</f>
        <v/>
      </c>
      <c r="H28" s="13"/>
      <c r="I28" s="9"/>
      <c r="J28" s="9"/>
      <c r="K28" s="9"/>
      <c r="M28" s="22" t="str">
        <f>'M3'!A28</f>
        <v/>
      </c>
      <c r="N28" s="13"/>
      <c r="O28" s="9"/>
      <c r="P28" s="9"/>
      <c r="Q28" s="9"/>
      <c r="S28" s="22" t="str">
        <f>'M4'!A28</f>
        <v/>
      </c>
      <c r="T28" s="13"/>
      <c r="U28" s="9"/>
      <c r="V28" s="9"/>
      <c r="W28" s="9"/>
      <c r="Y28" s="22" t="str">
        <f>'M5'!A28</f>
        <v/>
      </c>
      <c r="Z28" s="13"/>
      <c r="AA28" s="9"/>
      <c r="AB28" s="9"/>
      <c r="AC28" s="9"/>
    </row>
    <row r="29" spans="1:29" ht="15" customHeight="1">
      <c r="A29" s="22" t="str">
        <f>'M1'!A29</f>
        <v/>
      </c>
      <c r="B29" s="13"/>
      <c r="C29" s="9"/>
      <c r="D29" s="9"/>
      <c r="E29" s="9"/>
      <c r="G29" s="22" t="str">
        <f>'M2'!A29</f>
        <v/>
      </c>
      <c r="H29" s="13"/>
      <c r="I29" s="9"/>
      <c r="J29" s="9"/>
      <c r="K29" s="9"/>
      <c r="M29" s="22" t="str">
        <f>'M3'!A29</f>
        <v/>
      </c>
      <c r="N29" s="13"/>
      <c r="O29" s="9"/>
      <c r="P29" s="9"/>
      <c r="Q29" s="9"/>
      <c r="S29" s="22" t="str">
        <f>'M4'!A29</f>
        <v/>
      </c>
      <c r="T29" s="13"/>
      <c r="U29" s="9"/>
      <c r="V29" s="9"/>
      <c r="W29" s="9"/>
      <c r="Y29" s="22" t="str">
        <f>'M5'!A29</f>
        <v/>
      </c>
      <c r="Z29" s="13"/>
      <c r="AA29" s="9"/>
      <c r="AB29" s="9"/>
      <c r="AC29" s="9"/>
    </row>
    <row r="30" spans="1:29" ht="15" customHeight="1">
      <c r="A30" s="22" t="str">
        <f>'M1'!A30</f>
        <v/>
      </c>
      <c r="B30" s="13"/>
      <c r="C30" s="9"/>
      <c r="D30" s="9"/>
      <c r="E30" s="9"/>
      <c r="G30" s="22" t="str">
        <f>'M2'!A30</f>
        <v/>
      </c>
      <c r="H30" s="13"/>
      <c r="I30" s="9"/>
      <c r="J30" s="9"/>
      <c r="K30" s="9"/>
      <c r="M30" s="22" t="str">
        <f>'M3'!A30</f>
        <v/>
      </c>
      <c r="N30" s="13"/>
      <c r="O30" s="9"/>
      <c r="P30" s="9"/>
      <c r="Q30" s="9"/>
      <c r="S30" s="22" t="str">
        <f>'M4'!A30</f>
        <v/>
      </c>
      <c r="T30" s="13"/>
      <c r="U30" s="9"/>
      <c r="V30" s="9"/>
      <c r="W30" s="9"/>
      <c r="Y30" s="22" t="str">
        <f>'M5'!A30</f>
        <v/>
      </c>
      <c r="Z30" s="13"/>
      <c r="AA30" s="9"/>
      <c r="AB30" s="9"/>
      <c r="AC30" s="9"/>
    </row>
    <row r="31" spans="1:29" ht="15" customHeight="1">
      <c r="A31" s="22" t="str">
        <f>'M1'!A31</f>
        <v/>
      </c>
      <c r="B31" s="13"/>
      <c r="C31" s="9"/>
      <c r="D31" s="9"/>
      <c r="E31" s="9"/>
      <c r="Y31" s="22" t="str">
        <f>'M5'!A31</f>
        <v/>
      </c>
      <c r="Z31" s="13"/>
      <c r="AA31" s="9"/>
      <c r="AB31" s="9"/>
      <c r="AC31" s="9"/>
    </row>
    <row r="32" spans="1:29" ht="15" customHeight="1">
      <c r="A32" s="22" t="str">
        <f>'M1'!A32</f>
        <v/>
      </c>
      <c r="B32" s="13"/>
      <c r="C32" s="9"/>
      <c r="D32" s="9"/>
      <c r="E32" s="9"/>
      <c r="Y32" s="22" t="str">
        <f>'M5'!A32</f>
        <v/>
      </c>
      <c r="Z32" s="13"/>
      <c r="AA32" s="9"/>
      <c r="AB32" s="9"/>
      <c r="AC32" s="9"/>
    </row>
    <row r="33" spans="1:29" ht="15" customHeight="1">
      <c r="A33" s="22" t="str">
        <f>'M1'!A33</f>
        <v/>
      </c>
      <c r="B33" s="13"/>
      <c r="C33" s="9"/>
      <c r="D33" s="9"/>
      <c r="E33" s="9"/>
      <c r="Y33" s="22" t="str">
        <f>'M5'!A33</f>
        <v/>
      </c>
      <c r="Z33" s="13"/>
      <c r="AA33" s="9"/>
      <c r="AB33" s="9"/>
      <c r="AC33" s="9"/>
    </row>
    <row r="34" spans="1:29" ht="15" customHeight="1">
      <c r="A34" s="22" t="str">
        <f>'M1'!A34</f>
        <v/>
      </c>
      <c r="B34" s="13"/>
      <c r="C34" s="9"/>
      <c r="D34" s="9"/>
      <c r="E34" s="9"/>
      <c r="Y34" s="22" t="str">
        <f>'M5'!A34</f>
        <v/>
      </c>
      <c r="Z34" s="13"/>
      <c r="AA34" s="9"/>
      <c r="AB34" s="9"/>
      <c r="AC34" s="9"/>
    </row>
    <row r="35" spans="1:29" ht="15" customHeight="1">
      <c r="A35" s="22" t="str">
        <f>'M1'!A35</f>
        <v/>
      </c>
      <c r="B35" s="13"/>
      <c r="C35" s="9"/>
      <c r="D35" s="9"/>
      <c r="E35" s="9"/>
      <c r="Y35" s="22" t="str">
        <f>'M5'!A35</f>
        <v/>
      </c>
      <c r="Z35" s="13"/>
      <c r="AA35" s="9"/>
      <c r="AB35" s="9"/>
      <c r="AC35" s="9"/>
    </row>
    <row r="36" spans="1:29" ht="15" customHeight="1">
      <c r="A36" s="22" t="str">
        <f>'M1'!A36</f>
        <v/>
      </c>
      <c r="B36" s="13"/>
      <c r="C36" s="9"/>
      <c r="D36" s="9"/>
      <c r="E36" s="9"/>
      <c r="Y36" s="22" t="str">
        <f>'M5'!A36</f>
        <v/>
      </c>
      <c r="Z36" s="13"/>
      <c r="AA36" s="9"/>
      <c r="AB36" s="9"/>
      <c r="AC36" s="9"/>
    </row>
    <row r="37" spans="1:29" ht="15" customHeight="1">
      <c r="A37" s="22" t="str">
        <f>'M1'!A37</f>
        <v/>
      </c>
      <c r="B37" s="13"/>
      <c r="C37" s="9"/>
      <c r="D37" s="9"/>
      <c r="E37" s="9"/>
      <c r="Y37" s="22" t="str">
        <f>'M5'!A37</f>
        <v/>
      </c>
      <c r="Z37" s="13"/>
      <c r="AA37" s="9"/>
      <c r="AB37" s="9"/>
      <c r="AC37" s="9"/>
    </row>
    <row r="38" spans="1:29" ht="15" customHeight="1">
      <c r="A38" s="22" t="str">
        <f>'M1'!A38</f>
        <v/>
      </c>
      <c r="B38" s="13"/>
      <c r="C38" s="9"/>
      <c r="D38" s="9"/>
      <c r="E38" s="9"/>
      <c r="Y38" s="22" t="str">
        <f>'M5'!A38</f>
        <v/>
      </c>
      <c r="Z38" s="13"/>
      <c r="AA38" s="9"/>
      <c r="AB38" s="9"/>
      <c r="AC38" s="9"/>
    </row>
    <row r="39" spans="1:29" ht="15" customHeight="1">
      <c r="A39" s="22" t="str">
        <f>'M1'!A39</f>
        <v/>
      </c>
      <c r="B39" s="13"/>
      <c r="C39" s="9"/>
      <c r="D39" s="9"/>
      <c r="E39" s="9"/>
      <c r="Y39" s="22" t="str">
        <f>'M5'!A39</f>
        <v/>
      </c>
      <c r="Z39" s="13"/>
      <c r="AA39" s="9"/>
      <c r="AB39" s="9"/>
      <c r="AC39" s="9"/>
    </row>
    <row r="40" spans="1:29" ht="15" customHeight="1">
      <c r="A40" s="22" t="str">
        <f>'M1'!A40</f>
        <v/>
      </c>
      <c r="B40" s="13"/>
      <c r="C40" s="9"/>
      <c r="D40" s="9"/>
      <c r="E40" s="9"/>
      <c r="Y40" s="22" t="str">
        <f>'M5'!A40</f>
        <v/>
      </c>
      <c r="Z40" s="13"/>
      <c r="AA40" s="9"/>
      <c r="AB40" s="9"/>
      <c r="AC40" s="9"/>
    </row>
    <row r="41" spans="1:29" ht="15.75">
      <c r="Y41" s="22" t="str">
        <f>'M5'!A41</f>
        <v/>
      </c>
      <c r="Z41" s="13"/>
      <c r="AA41" s="9"/>
      <c r="AB41" s="9"/>
      <c r="AC41" s="9"/>
    </row>
    <row r="42" spans="1:29" ht="15.75">
      <c r="Y42" s="22" t="str">
        <f>'M5'!A42</f>
        <v/>
      </c>
      <c r="Z42" s="13"/>
      <c r="AA42" s="9"/>
      <c r="AB42" s="9"/>
      <c r="AC42" s="9"/>
    </row>
    <row r="43" spans="1:29" ht="15.75">
      <c r="Y43" s="22" t="str">
        <f>'M5'!A43</f>
        <v/>
      </c>
      <c r="Z43" s="13"/>
      <c r="AA43" s="9"/>
      <c r="AB43" s="9"/>
      <c r="AC43" s="9"/>
    </row>
    <row r="44" spans="1:29" ht="15.75">
      <c r="Y44" s="22" t="str">
        <f>'M5'!A44</f>
        <v/>
      </c>
      <c r="Z44" s="13"/>
      <c r="AA44" s="9"/>
      <c r="AB44" s="9"/>
      <c r="AC44" s="9"/>
    </row>
    <row r="45" spans="1:29" ht="15.75">
      <c r="Y45" s="22" t="str">
        <f>'M5'!A45</f>
        <v/>
      </c>
      <c r="Z45" s="13"/>
      <c r="AA45" s="9"/>
      <c r="AB45" s="9"/>
      <c r="AC45" s="9"/>
    </row>
    <row r="46" spans="1:29" ht="15.75">
      <c r="Y46" s="22" t="str">
        <f>'M5'!A46</f>
        <v/>
      </c>
      <c r="Z46" s="13"/>
      <c r="AA46" s="9"/>
      <c r="AB46" s="9"/>
      <c r="AC46" s="9"/>
    </row>
    <row r="47" spans="1:29" ht="15.75">
      <c r="Y47" s="22" t="str">
        <f>'M5'!A47</f>
        <v/>
      </c>
      <c r="Z47" s="13"/>
      <c r="AA47" s="9"/>
      <c r="AB47" s="9"/>
      <c r="AC47" s="9"/>
    </row>
    <row r="48" spans="1:29" ht="15.75">
      <c r="Y48" s="22" t="str">
        <f>'M5'!A48</f>
        <v/>
      </c>
      <c r="Z48" s="13"/>
      <c r="AA48" s="9"/>
      <c r="AB48" s="9"/>
      <c r="AC48" s="9"/>
    </row>
    <row r="49" spans="25:29" ht="15.75">
      <c r="Y49" s="22" t="str">
        <f>'M5'!A49</f>
        <v/>
      </c>
      <c r="Z49" s="13"/>
      <c r="AA49" s="9"/>
      <c r="AB49" s="9"/>
      <c r="AC49" s="9"/>
    </row>
    <row r="50" spans="25:29" ht="15.75">
      <c r="Y50" s="22" t="str">
        <f>'M5'!A50</f>
        <v/>
      </c>
      <c r="Z50" s="13"/>
      <c r="AA50" s="9"/>
      <c r="AB50" s="9"/>
      <c r="AC50" s="9"/>
    </row>
  </sheetData>
  <mergeCells count="2">
    <mergeCell ref="B1:K4"/>
    <mergeCell ref="M1:AB4"/>
  </mergeCells>
  <printOptions horizontalCentered="1"/>
  <pageMargins left="0.39370078740157483" right="0.39370078740157483" top="0.39370078740157483" bottom="0.78740157480314965" header="0.19685039370078741" footer="0.19685039370078741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C50"/>
  <sheetViews>
    <sheetView topLeftCell="A3" zoomScaleNormal="100" workbookViewId="0">
      <selection activeCell="B12" sqref="B12"/>
    </sheetView>
  </sheetViews>
  <sheetFormatPr defaultRowHeight="15"/>
  <cols>
    <col min="1" max="1" width="4.5703125" customWidth="1"/>
    <col min="2" max="2" width="8" customWidth="1"/>
    <col min="3" max="6" width="4" customWidth="1"/>
    <col min="7" max="7" width="4.5703125" customWidth="1"/>
    <col min="8" max="8" width="8" customWidth="1"/>
    <col min="9" max="12" width="4" customWidth="1"/>
    <col min="13" max="13" width="4.5703125" customWidth="1"/>
    <col min="14" max="14" width="8" customWidth="1"/>
    <col min="15" max="18" width="4" customWidth="1"/>
    <col min="19" max="19" width="4.5703125" customWidth="1"/>
    <col min="20" max="20" width="8" customWidth="1"/>
    <col min="21" max="24" width="4" customWidth="1"/>
    <col min="25" max="25" width="4.5703125" customWidth="1"/>
    <col min="26" max="26" width="8" customWidth="1"/>
    <col min="27" max="29" width="4" customWidth="1"/>
  </cols>
  <sheetData>
    <row r="1" spans="1:29" ht="6" customHeight="1">
      <c r="B1" s="148" t="str">
        <f>IF(ABC!H17="A","tato stránka nebude započítána","1.  ZÁVODNÍ  JÍZDA")</f>
        <v>1.  ZÁVODNÍ  JÍZDA</v>
      </c>
      <c r="C1" s="148"/>
      <c r="D1" s="148"/>
      <c r="E1" s="148"/>
      <c r="F1" s="148"/>
      <c r="G1" s="148"/>
      <c r="H1" s="148"/>
      <c r="I1" s="148"/>
      <c r="J1" s="148"/>
      <c r="K1" s="148"/>
      <c r="L1" s="48"/>
      <c r="M1" s="148" t="str">
        <f>IF(ABC!H17="A","tato stránka nebude započítána",ABC!B2)</f>
        <v>Místo  -  datum</v>
      </c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</row>
    <row r="2" spans="1:29" ht="6" customHeight="1"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</row>
    <row r="3" spans="1:29" ht="6" customHeight="1"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</row>
    <row r="4" spans="1:29" ht="6" customHeight="1"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</row>
    <row r="5" spans="1:29" ht="15" customHeight="1">
      <c r="A5" t="s">
        <v>11</v>
      </c>
      <c r="B5" t="s">
        <v>13</v>
      </c>
      <c r="C5" t="s">
        <v>12</v>
      </c>
      <c r="D5" t="s">
        <v>12</v>
      </c>
      <c r="E5" t="s">
        <v>12</v>
      </c>
      <c r="G5" t="s">
        <v>11</v>
      </c>
      <c r="H5" t="s">
        <v>13</v>
      </c>
      <c r="I5" t="s">
        <v>12</v>
      </c>
      <c r="J5" t="s">
        <v>12</v>
      </c>
      <c r="K5" t="s">
        <v>12</v>
      </c>
      <c r="M5" t="s">
        <v>11</v>
      </c>
      <c r="N5" t="s">
        <v>13</v>
      </c>
      <c r="O5" t="s">
        <v>12</v>
      </c>
      <c r="P5" t="s">
        <v>12</v>
      </c>
      <c r="Q5" t="s">
        <v>12</v>
      </c>
      <c r="S5" t="s">
        <v>11</v>
      </c>
      <c r="T5" t="s">
        <v>13</v>
      </c>
      <c r="U5" t="s">
        <v>12</v>
      </c>
      <c r="V5" t="s">
        <v>12</v>
      </c>
      <c r="W5" t="s">
        <v>12</v>
      </c>
      <c r="Y5" t="s">
        <v>11</v>
      </c>
      <c r="Z5" t="s">
        <v>13</v>
      </c>
      <c r="AA5" t="s">
        <v>12</v>
      </c>
      <c r="AB5" t="s">
        <v>12</v>
      </c>
      <c r="AC5" t="s">
        <v>12</v>
      </c>
    </row>
    <row r="6" spans="1:29" ht="15" customHeight="1">
      <c r="A6" s="22">
        <f>'M1'!A6</f>
        <v>163</v>
      </c>
      <c r="B6" s="13">
        <v>73.209999999999994</v>
      </c>
      <c r="C6" s="9"/>
      <c r="D6" s="9"/>
      <c r="E6" s="9"/>
      <c r="G6" s="22">
        <f>'M2'!A6</f>
        <v>238</v>
      </c>
      <c r="H6" s="13">
        <v>72.41</v>
      </c>
      <c r="I6" s="9"/>
      <c r="J6" s="9">
        <v>4</v>
      </c>
      <c r="K6" s="9"/>
      <c r="M6" s="22">
        <f>'M3'!A6</f>
        <v>331</v>
      </c>
      <c r="N6" s="13">
        <v>58.55</v>
      </c>
      <c r="O6" s="9"/>
      <c r="P6" s="9"/>
      <c r="Q6" s="9"/>
      <c r="S6" s="22">
        <f>'M4'!A6</f>
        <v>433</v>
      </c>
      <c r="T6" s="13">
        <v>58.03</v>
      </c>
      <c r="U6" s="9"/>
      <c r="V6" s="9"/>
      <c r="W6" s="9"/>
      <c r="Y6" s="22">
        <f>'M5'!A6</f>
        <v>575</v>
      </c>
      <c r="Z6" s="13">
        <v>57.92</v>
      </c>
      <c r="AA6" s="9"/>
      <c r="AB6" s="9"/>
      <c r="AC6" s="9"/>
    </row>
    <row r="7" spans="1:29" ht="15" customHeight="1">
      <c r="A7" s="22">
        <f>'M1'!A7</f>
        <v>161</v>
      </c>
      <c r="B7" s="13">
        <v>79.17</v>
      </c>
      <c r="C7" s="9"/>
      <c r="D7" s="9"/>
      <c r="E7" s="9"/>
      <c r="G7" s="22">
        <f>'M2'!A7</f>
        <v>225</v>
      </c>
      <c r="H7" s="13">
        <v>72.55</v>
      </c>
      <c r="I7" s="9"/>
      <c r="J7" s="9"/>
      <c r="K7" s="9"/>
      <c r="M7" s="22">
        <f>'M3'!A7</f>
        <v>325</v>
      </c>
      <c r="N7" s="13">
        <v>61.24</v>
      </c>
      <c r="O7" s="9"/>
      <c r="P7" s="9"/>
      <c r="Q7" s="9"/>
      <c r="S7" s="22">
        <f>'M4'!A7</f>
        <v>431</v>
      </c>
      <c r="T7" s="13">
        <v>57.44</v>
      </c>
      <c r="U7" s="9"/>
      <c r="V7" s="9"/>
      <c r="W7" s="9"/>
      <c r="Y7" s="22">
        <f>'M5'!A7</f>
        <v>563</v>
      </c>
      <c r="Z7" s="13">
        <v>60.11</v>
      </c>
      <c r="AA7" s="9"/>
      <c r="AB7" s="9"/>
      <c r="AC7" s="9"/>
    </row>
    <row r="8" spans="1:29" ht="15" customHeight="1">
      <c r="A8" s="22">
        <f>'M1'!A8</f>
        <v>159</v>
      </c>
      <c r="B8" s="13">
        <v>93.78</v>
      </c>
      <c r="C8" s="9"/>
      <c r="D8" s="9"/>
      <c r="E8" s="9"/>
      <c r="G8" s="22">
        <f>'M2'!A8</f>
        <v>223</v>
      </c>
      <c r="H8" s="13">
        <v>63.41</v>
      </c>
      <c r="I8" s="9"/>
      <c r="J8" s="9"/>
      <c r="K8" s="9"/>
      <c r="M8" s="22">
        <f>'M3'!A8</f>
        <v>321</v>
      </c>
      <c r="N8" s="13">
        <v>62.44</v>
      </c>
      <c r="O8" s="9"/>
      <c r="P8" s="9">
        <v>100</v>
      </c>
      <c r="Q8" s="9"/>
      <c r="S8" s="22">
        <f>'M4'!A8</f>
        <v>421</v>
      </c>
      <c r="T8" s="13">
        <v>59.06</v>
      </c>
      <c r="U8" s="9"/>
      <c r="V8" s="9"/>
      <c r="W8" s="9"/>
      <c r="Y8" s="22">
        <f>'M5'!A8</f>
        <v>549</v>
      </c>
      <c r="Z8" s="13">
        <v>57.24</v>
      </c>
      <c r="AA8" s="9">
        <v>2</v>
      </c>
      <c r="AB8" s="9"/>
      <c r="AC8" s="9"/>
    </row>
    <row r="9" spans="1:29" ht="15" customHeight="1">
      <c r="A9" s="22">
        <f>'M1'!A9</f>
        <v>153</v>
      </c>
      <c r="B9" s="13">
        <v>70.02</v>
      </c>
      <c r="C9" s="9"/>
      <c r="D9" s="9"/>
      <c r="E9" s="9"/>
      <c r="G9" s="22">
        <f>'M2'!A9</f>
        <v>219</v>
      </c>
      <c r="H9" s="13">
        <v>68.08</v>
      </c>
      <c r="I9" s="9"/>
      <c r="J9" s="9"/>
      <c r="K9" s="9"/>
      <c r="M9" s="22">
        <f>'M3'!A9</f>
        <v>319</v>
      </c>
      <c r="N9" s="13">
        <v>60.76</v>
      </c>
      <c r="O9" s="9"/>
      <c r="P9" s="9"/>
      <c r="Q9" s="9"/>
      <c r="S9" s="22">
        <f>'M4'!A9</f>
        <v>411</v>
      </c>
      <c r="T9" s="13">
        <v>57.87</v>
      </c>
      <c r="U9" s="9"/>
      <c r="V9" s="9"/>
      <c r="W9" s="9"/>
      <c r="Y9" s="22">
        <f>'M5'!A9</f>
        <v>547</v>
      </c>
      <c r="Z9" s="13">
        <v>56.5</v>
      </c>
      <c r="AA9" s="9">
        <v>2</v>
      </c>
      <c r="AB9" s="9">
        <v>2</v>
      </c>
      <c r="AC9" s="9"/>
    </row>
    <row r="10" spans="1:29" ht="15" customHeight="1">
      <c r="A10" s="22">
        <f>'M1'!A10</f>
        <v>151</v>
      </c>
      <c r="B10" s="13">
        <v>166.46</v>
      </c>
      <c r="C10" s="9"/>
      <c r="D10" s="9"/>
      <c r="E10" s="9"/>
      <c r="G10" s="22">
        <f>'M2'!A10</f>
        <v>215</v>
      </c>
      <c r="H10" s="13">
        <v>64.040000000000006</v>
      </c>
      <c r="I10" s="9"/>
      <c r="J10" s="9"/>
      <c r="K10" s="9"/>
      <c r="M10" s="22">
        <f>'M3'!A10</f>
        <v>317</v>
      </c>
      <c r="N10" s="13">
        <v>60.08</v>
      </c>
      <c r="O10" s="9"/>
      <c r="P10" s="9"/>
      <c r="Q10" s="9"/>
      <c r="S10" s="22">
        <f>'M4'!A10</f>
        <v>409</v>
      </c>
      <c r="T10" s="13">
        <v>58.68</v>
      </c>
      <c r="U10" s="9"/>
      <c r="V10" s="9"/>
      <c r="W10" s="9"/>
      <c r="Y10" s="22">
        <f>'M5'!A10</f>
        <v>543</v>
      </c>
      <c r="Z10" s="13">
        <v>57.53</v>
      </c>
      <c r="AA10" s="9"/>
      <c r="AB10" s="9"/>
      <c r="AC10" s="9"/>
    </row>
    <row r="11" spans="1:29" ht="15" customHeight="1">
      <c r="A11" s="22">
        <f>'M1'!A11</f>
        <v>147</v>
      </c>
      <c r="B11" s="13">
        <v>71.64</v>
      </c>
      <c r="C11" s="9"/>
      <c r="D11" s="9"/>
      <c r="E11" s="9"/>
      <c r="G11" s="22">
        <f>'M2'!A11</f>
        <v>213</v>
      </c>
      <c r="H11" s="13">
        <v>62.74</v>
      </c>
      <c r="I11" s="9"/>
      <c r="J11" s="9"/>
      <c r="K11" s="9"/>
      <c r="M11" s="22">
        <f>'M3'!A11</f>
        <v>315</v>
      </c>
      <c r="N11" s="13">
        <v>60.61</v>
      </c>
      <c r="O11" s="9"/>
      <c r="P11" s="9"/>
      <c r="Q11" s="9"/>
      <c r="S11" s="22">
        <f>'M4'!A11</f>
        <v>407</v>
      </c>
      <c r="T11" s="13">
        <v>57.93</v>
      </c>
      <c r="U11" s="9"/>
      <c r="V11" s="9"/>
      <c r="W11" s="9"/>
      <c r="Y11" s="22">
        <f>'M5'!A11</f>
        <v>541</v>
      </c>
      <c r="Z11" s="13">
        <v>56.06</v>
      </c>
      <c r="AA11" s="9">
        <v>2</v>
      </c>
      <c r="AB11" s="9"/>
      <c r="AC11" s="9"/>
    </row>
    <row r="12" spans="1:29" ht="15" customHeight="1">
      <c r="A12" s="22">
        <f>'M1'!A12</f>
        <v>137</v>
      </c>
      <c r="B12" s="13">
        <v>101.48</v>
      </c>
      <c r="C12" s="9">
        <v>100</v>
      </c>
      <c r="D12" s="9">
        <v>100</v>
      </c>
      <c r="E12" s="9"/>
      <c r="G12" s="22">
        <f>'M2'!A12</f>
        <v>211</v>
      </c>
      <c r="H12" s="13">
        <v>62.97</v>
      </c>
      <c r="I12" s="9"/>
      <c r="J12" s="9"/>
      <c r="K12" s="9"/>
      <c r="M12" s="22">
        <f>'M3'!A12</f>
        <v>313</v>
      </c>
      <c r="N12" s="13">
        <v>58.26</v>
      </c>
      <c r="O12" s="9"/>
      <c r="P12" s="9"/>
      <c r="Q12" s="9"/>
      <c r="S12" s="22">
        <f>'M4'!A12</f>
        <v>405</v>
      </c>
      <c r="T12" s="13">
        <v>57.3</v>
      </c>
      <c r="U12" s="9"/>
      <c r="V12" s="9"/>
      <c r="W12" s="9"/>
      <c r="Y12" s="22">
        <f>'M5'!A12</f>
        <v>535</v>
      </c>
      <c r="Z12" s="13">
        <v>55.65</v>
      </c>
      <c r="AA12" s="9"/>
      <c r="AB12" s="9"/>
      <c r="AC12" s="9"/>
    </row>
    <row r="13" spans="1:29" ht="15" customHeight="1">
      <c r="A13" s="22">
        <f>'M1'!A13</f>
        <v>131</v>
      </c>
      <c r="B13" s="13">
        <v>83.82</v>
      </c>
      <c r="C13" s="9"/>
      <c r="D13" s="9"/>
      <c r="E13" s="9"/>
      <c r="G13" s="22">
        <f>'M2'!A13</f>
        <v>209</v>
      </c>
      <c r="H13" s="13">
        <v>62.08</v>
      </c>
      <c r="I13" s="9"/>
      <c r="J13" s="9"/>
      <c r="K13" s="9"/>
      <c r="M13" s="22">
        <f>'M3'!A13</f>
        <v>309</v>
      </c>
      <c r="N13" s="13">
        <v>58.43</v>
      </c>
      <c r="O13" s="9"/>
      <c r="P13" s="9"/>
      <c r="Q13" s="9"/>
      <c r="S13" s="22">
        <f>'M4'!A13</f>
        <v>403</v>
      </c>
      <c r="T13" s="13">
        <v>56.93</v>
      </c>
      <c r="U13" s="9"/>
      <c r="V13" s="9"/>
      <c r="W13" s="9"/>
      <c r="Y13" s="22">
        <f>'M5'!A13</f>
        <v>533</v>
      </c>
      <c r="Z13" s="13">
        <v>56.99</v>
      </c>
      <c r="AA13" s="9"/>
      <c r="AB13" s="9"/>
      <c r="AC13" s="9"/>
    </row>
    <row r="14" spans="1:29" ht="15" customHeight="1">
      <c r="A14" s="22">
        <f>'M1'!A14</f>
        <v>129</v>
      </c>
      <c r="B14" s="13">
        <v>67.09</v>
      </c>
      <c r="C14" s="9"/>
      <c r="D14" s="9"/>
      <c r="E14" s="9"/>
      <c r="G14" s="22">
        <f>'M2'!A14</f>
        <v>205</v>
      </c>
      <c r="H14" s="13">
        <v>62.02</v>
      </c>
      <c r="I14" s="9"/>
      <c r="J14" s="9"/>
      <c r="K14" s="9"/>
      <c r="M14" s="22">
        <f>'M3'!A14</f>
        <v>307</v>
      </c>
      <c r="N14" s="13">
        <v>58.24</v>
      </c>
      <c r="O14" s="9"/>
      <c r="P14" s="9"/>
      <c r="Q14" s="9"/>
      <c r="S14" s="22">
        <f>'M4'!A14</f>
        <v>401</v>
      </c>
      <c r="T14" s="13">
        <v>56.55</v>
      </c>
      <c r="U14" s="9"/>
      <c r="V14" s="9"/>
      <c r="W14" s="9"/>
      <c r="Y14" s="22">
        <f>'M5'!A14</f>
        <v>531</v>
      </c>
      <c r="Z14" s="13">
        <v>55.97</v>
      </c>
      <c r="AA14" s="9"/>
      <c r="AB14" s="9"/>
      <c r="AC14" s="9"/>
    </row>
    <row r="15" spans="1:29" ht="15" customHeight="1">
      <c r="A15" s="22">
        <f>'M1'!A15</f>
        <v>125</v>
      </c>
      <c r="B15" s="13">
        <v>71.09</v>
      </c>
      <c r="C15" s="9"/>
      <c r="D15" s="9"/>
      <c r="E15" s="9"/>
      <c r="G15" s="22">
        <f>'M2'!A15</f>
        <v>203</v>
      </c>
      <c r="H15" s="13">
        <v>63.28</v>
      </c>
      <c r="I15" s="9"/>
      <c r="J15" s="9"/>
      <c r="K15" s="9"/>
      <c r="M15" s="22">
        <f>'M3'!A15</f>
        <v>305</v>
      </c>
      <c r="N15" s="13">
        <v>57.55</v>
      </c>
      <c r="O15" s="9"/>
      <c r="P15" s="9"/>
      <c r="Q15" s="9"/>
      <c r="S15" s="22">
        <f>'M4'!A15</f>
        <v>43</v>
      </c>
      <c r="T15" s="13">
        <v>58.15</v>
      </c>
      <c r="U15" s="9"/>
      <c r="V15" s="9"/>
      <c r="W15" s="9"/>
      <c r="Y15" s="22">
        <f>'M5'!A15</f>
        <v>529</v>
      </c>
      <c r="Z15" s="13">
        <v>55.89</v>
      </c>
      <c r="AA15" s="9">
        <v>2</v>
      </c>
      <c r="AB15" s="9"/>
      <c r="AC15" s="9"/>
    </row>
    <row r="16" spans="1:29" ht="15" customHeight="1">
      <c r="A16" s="22">
        <f>'M1'!A16</f>
        <v>119</v>
      </c>
      <c r="B16" s="13">
        <v>69.94</v>
      </c>
      <c r="C16" s="9"/>
      <c r="D16" s="9"/>
      <c r="E16" s="9"/>
      <c r="G16" s="22">
        <f>'M2'!A16</f>
        <v>201</v>
      </c>
      <c r="H16" s="13">
        <v>60.02</v>
      </c>
      <c r="I16" s="9"/>
      <c r="J16" s="9"/>
      <c r="K16" s="9"/>
      <c r="M16" s="22">
        <f>'M3'!A16</f>
        <v>303</v>
      </c>
      <c r="N16" s="13">
        <v>58.16</v>
      </c>
      <c r="O16" s="9"/>
      <c r="P16" s="9"/>
      <c r="Q16" s="9"/>
      <c r="S16" s="22" t="str">
        <f>'M4'!A16</f>
        <v/>
      </c>
      <c r="T16" s="13"/>
      <c r="U16" s="9"/>
      <c r="V16" s="9"/>
      <c r="W16" s="9"/>
      <c r="Y16" s="22">
        <f>'M5'!A16</f>
        <v>525</v>
      </c>
      <c r="Z16" s="13">
        <v>55.94</v>
      </c>
      <c r="AA16" s="9"/>
      <c r="AB16" s="9"/>
      <c r="AC16" s="9"/>
    </row>
    <row r="17" spans="1:29" ht="15" customHeight="1">
      <c r="A17" s="22">
        <f>'M1'!A17</f>
        <v>117</v>
      </c>
      <c r="B17" s="13">
        <v>70.47</v>
      </c>
      <c r="C17" s="9"/>
      <c r="D17" s="9"/>
      <c r="E17" s="9"/>
      <c r="G17" s="22" t="str">
        <f>'M2'!A17</f>
        <v/>
      </c>
      <c r="H17" s="13"/>
      <c r="I17" s="9"/>
      <c r="J17" s="9"/>
      <c r="K17" s="9"/>
      <c r="M17" s="22">
        <f>'M3'!A17</f>
        <v>301</v>
      </c>
      <c r="N17" s="13">
        <v>58.9</v>
      </c>
      <c r="O17" s="9"/>
      <c r="P17" s="9"/>
      <c r="Q17" s="9"/>
      <c r="S17" s="22" t="str">
        <f>'M4'!A17</f>
        <v/>
      </c>
      <c r="T17" s="13"/>
      <c r="U17" s="9"/>
      <c r="V17" s="9"/>
      <c r="W17" s="9"/>
      <c r="Y17" s="22">
        <f>'M5'!A17</f>
        <v>523</v>
      </c>
      <c r="Z17" s="13">
        <v>55.51</v>
      </c>
      <c r="AA17" s="9"/>
      <c r="AB17" s="9"/>
      <c r="AC17" s="9"/>
    </row>
    <row r="18" spans="1:29" ht="15" customHeight="1">
      <c r="A18" s="22">
        <f>'M1'!A18</f>
        <v>115</v>
      </c>
      <c r="B18" s="13">
        <v>77.010000000000005</v>
      </c>
      <c r="C18" s="9"/>
      <c r="D18" s="9"/>
      <c r="E18" s="9"/>
      <c r="G18" s="22" t="str">
        <f>'M2'!A18</f>
        <v/>
      </c>
      <c r="H18" s="13"/>
      <c r="I18" s="9"/>
      <c r="J18" s="9"/>
      <c r="K18" s="9"/>
      <c r="M18" s="22" t="str">
        <f>'M3'!A18</f>
        <v/>
      </c>
      <c r="N18" s="13"/>
      <c r="O18" s="9"/>
      <c r="P18" s="9"/>
      <c r="Q18" s="9"/>
      <c r="S18" s="22" t="str">
        <f>'M4'!A18</f>
        <v/>
      </c>
      <c r="T18" s="13"/>
      <c r="U18" s="9"/>
      <c r="V18" s="9"/>
      <c r="W18" s="9"/>
      <c r="Y18" s="22">
        <f>'M5'!A18</f>
        <v>517</v>
      </c>
      <c r="Z18" s="13">
        <v>55.16</v>
      </c>
      <c r="AA18" s="9"/>
      <c r="AB18" s="9"/>
      <c r="AC18" s="9"/>
    </row>
    <row r="19" spans="1:29" ht="15" customHeight="1">
      <c r="A19" s="22">
        <f>'M1'!A19</f>
        <v>113</v>
      </c>
      <c r="B19" s="13">
        <v>68.27</v>
      </c>
      <c r="C19" s="9"/>
      <c r="D19" s="9"/>
      <c r="E19" s="9"/>
      <c r="G19" s="22" t="str">
        <f>'M2'!A19</f>
        <v/>
      </c>
      <c r="H19" s="13"/>
      <c r="I19" s="9"/>
      <c r="J19" s="9"/>
      <c r="K19" s="9"/>
      <c r="M19" s="22" t="str">
        <f>'M3'!A19</f>
        <v/>
      </c>
      <c r="N19" s="13"/>
      <c r="O19" s="9"/>
      <c r="P19" s="9"/>
      <c r="Q19" s="9"/>
      <c r="S19" s="22" t="str">
        <f>'M4'!A19</f>
        <v/>
      </c>
      <c r="T19" s="13"/>
      <c r="U19" s="9"/>
      <c r="V19" s="9"/>
      <c r="W19" s="9"/>
      <c r="Y19" s="22">
        <f>'M5'!A19</f>
        <v>513</v>
      </c>
      <c r="Z19" s="13">
        <v>55.15</v>
      </c>
      <c r="AA19" s="9"/>
      <c r="AB19" s="9"/>
      <c r="AC19" s="9"/>
    </row>
    <row r="20" spans="1:29" ht="15" customHeight="1">
      <c r="A20" s="22">
        <f>'M1'!A20</f>
        <v>111</v>
      </c>
      <c r="B20" s="13">
        <v>76.45</v>
      </c>
      <c r="C20" s="9"/>
      <c r="D20" s="9"/>
      <c r="E20" s="9"/>
      <c r="G20" s="22" t="str">
        <f>'M2'!A20</f>
        <v/>
      </c>
      <c r="H20" s="13"/>
      <c r="I20" s="9"/>
      <c r="J20" s="9"/>
      <c r="K20" s="9"/>
      <c r="M20" s="22" t="str">
        <f>'M3'!A20</f>
        <v/>
      </c>
      <c r="N20" s="13"/>
      <c r="O20" s="9"/>
      <c r="P20" s="9"/>
      <c r="Q20" s="9"/>
      <c r="S20" s="22" t="str">
        <f>'M4'!A20</f>
        <v/>
      </c>
      <c r="T20" s="13"/>
      <c r="U20" s="9"/>
      <c r="V20" s="9"/>
      <c r="W20" s="9"/>
      <c r="Y20" s="22">
        <f>'M5'!A20</f>
        <v>507</v>
      </c>
      <c r="Z20" s="13">
        <v>55.94</v>
      </c>
      <c r="AA20" s="9"/>
      <c r="AB20" s="9"/>
      <c r="AC20" s="9"/>
    </row>
    <row r="21" spans="1:29" ht="15" customHeight="1">
      <c r="A21" s="22">
        <f>'M1'!A21</f>
        <v>109</v>
      </c>
      <c r="B21" s="13">
        <v>69.209999999999994</v>
      </c>
      <c r="C21" s="9"/>
      <c r="D21" s="9"/>
      <c r="E21" s="9"/>
      <c r="G21" s="22" t="str">
        <f>'M2'!A21</f>
        <v/>
      </c>
      <c r="H21" s="13"/>
      <c r="I21" s="9"/>
      <c r="J21" s="9"/>
      <c r="K21" s="9"/>
      <c r="M21" s="22" t="str">
        <f>'M3'!A21</f>
        <v/>
      </c>
      <c r="N21" s="13"/>
      <c r="O21" s="9"/>
      <c r="P21" s="9"/>
      <c r="Q21" s="9"/>
      <c r="S21" s="22" t="str">
        <f>'M4'!A21</f>
        <v/>
      </c>
      <c r="T21" s="13"/>
      <c r="U21" s="9"/>
      <c r="V21" s="9"/>
      <c r="W21" s="9"/>
      <c r="Y21" s="22">
        <f>'M5'!A21</f>
        <v>505</v>
      </c>
      <c r="Z21" s="13">
        <v>55.55</v>
      </c>
      <c r="AA21" s="9"/>
      <c r="AB21" s="9"/>
      <c r="AC21" s="9"/>
    </row>
    <row r="22" spans="1:29" ht="15" customHeight="1">
      <c r="A22" s="22">
        <f>'M1'!A22</f>
        <v>105</v>
      </c>
      <c r="B22" s="13">
        <v>63.97</v>
      </c>
      <c r="C22" s="9"/>
      <c r="D22" s="9"/>
      <c r="E22" s="9"/>
      <c r="G22" s="22" t="str">
        <f>'M2'!A22</f>
        <v/>
      </c>
      <c r="H22" s="13"/>
      <c r="I22" s="9"/>
      <c r="J22" s="9"/>
      <c r="K22" s="9"/>
      <c r="M22" s="22" t="str">
        <f>'M3'!A22</f>
        <v/>
      </c>
      <c r="N22" s="13"/>
      <c r="O22" s="9"/>
      <c r="P22" s="9"/>
      <c r="Q22" s="9"/>
      <c r="S22" s="22" t="str">
        <f>'M4'!A22</f>
        <v/>
      </c>
      <c r="T22" s="13"/>
      <c r="U22" s="9"/>
      <c r="V22" s="9"/>
      <c r="W22" s="9"/>
      <c r="Y22" s="22">
        <f>'M5'!A22</f>
        <v>503</v>
      </c>
      <c r="Z22" s="13">
        <v>56.27</v>
      </c>
      <c r="AA22" s="9"/>
      <c r="AB22" s="9"/>
      <c r="AC22" s="9"/>
    </row>
    <row r="23" spans="1:29" ht="15" customHeight="1">
      <c r="A23" s="22">
        <f>'M1'!A23</f>
        <v>103</v>
      </c>
      <c r="B23" s="13">
        <v>62.38</v>
      </c>
      <c r="C23" s="9"/>
      <c r="D23" s="9"/>
      <c r="E23" s="9"/>
      <c r="G23" s="22" t="str">
        <f>'M2'!A23</f>
        <v/>
      </c>
      <c r="H23" s="13"/>
      <c r="I23" s="9"/>
      <c r="J23" s="9"/>
      <c r="K23" s="9"/>
      <c r="M23" s="22" t="str">
        <f>'M3'!A23</f>
        <v/>
      </c>
      <c r="N23" s="13"/>
      <c r="O23" s="9"/>
      <c r="P23" s="9"/>
      <c r="Q23" s="9"/>
      <c r="S23" s="22" t="str">
        <f>'M4'!A23</f>
        <v/>
      </c>
      <c r="T23" s="13"/>
      <c r="U23" s="9"/>
      <c r="V23" s="9"/>
      <c r="W23" s="9"/>
      <c r="Y23" s="22">
        <f>'M5'!A23</f>
        <v>501</v>
      </c>
      <c r="Z23" s="13">
        <v>55.39</v>
      </c>
      <c r="AA23" s="9"/>
      <c r="AB23" s="9"/>
      <c r="AC23" s="9"/>
    </row>
    <row r="24" spans="1:29" ht="15" customHeight="1">
      <c r="A24" s="22">
        <f>'M1'!A24</f>
        <v>101</v>
      </c>
      <c r="B24" s="13">
        <v>63.11</v>
      </c>
      <c r="C24" s="9"/>
      <c r="D24" s="9"/>
      <c r="E24" s="9"/>
      <c r="G24" s="22" t="str">
        <f>'M2'!A24</f>
        <v/>
      </c>
      <c r="H24" s="13"/>
      <c r="I24" s="9"/>
      <c r="J24" s="9"/>
      <c r="K24" s="9"/>
      <c r="M24" s="22" t="str">
        <f>'M3'!A24</f>
        <v/>
      </c>
      <c r="N24" s="13"/>
      <c r="O24" s="9"/>
      <c r="P24" s="9"/>
      <c r="Q24" s="9"/>
      <c r="S24" s="22" t="str">
        <f>'M4'!A24</f>
        <v/>
      </c>
      <c r="T24" s="13"/>
      <c r="U24" s="9"/>
      <c r="V24" s="9"/>
      <c r="W24" s="9"/>
      <c r="Y24" s="22" t="str">
        <f>'M5'!A24</f>
        <v/>
      </c>
      <c r="Z24" s="13"/>
      <c r="AA24" s="9"/>
      <c r="AB24" s="9"/>
      <c r="AC24" s="9"/>
    </row>
    <row r="25" spans="1:29" ht="15" customHeight="1">
      <c r="A25" s="22" t="str">
        <f>'M1'!A25</f>
        <v/>
      </c>
      <c r="B25" s="13"/>
      <c r="C25" s="9"/>
      <c r="D25" s="9"/>
      <c r="E25" s="9"/>
      <c r="G25" s="22" t="str">
        <f>'M2'!A25</f>
        <v/>
      </c>
      <c r="H25" s="13"/>
      <c r="I25" s="9"/>
      <c r="J25" s="9"/>
      <c r="K25" s="9"/>
      <c r="M25" s="22" t="str">
        <f>'M3'!A25</f>
        <v/>
      </c>
      <c r="N25" s="13"/>
      <c r="O25" s="9"/>
      <c r="P25" s="9"/>
      <c r="Q25" s="9"/>
      <c r="S25" s="22" t="str">
        <f>'M4'!A25</f>
        <v/>
      </c>
      <c r="T25" s="13"/>
      <c r="U25" s="9"/>
      <c r="V25" s="9"/>
      <c r="W25" s="9"/>
      <c r="Y25" s="22" t="str">
        <f>'M5'!A25</f>
        <v/>
      </c>
      <c r="Z25" s="13"/>
      <c r="AA25" s="9"/>
      <c r="AB25" s="9"/>
      <c r="AC25" s="9"/>
    </row>
    <row r="26" spans="1:29" ht="15" customHeight="1">
      <c r="A26" s="22" t="str">
        <f>'M1'!A26</f>
        <v/>
      </c>
      <c r="B26" s="13"/>
      <c r="C26" s="9"/>
      <c r="D26" s="9"/>
      <c r="E26" s="9"/>
      <c r="G26" s="22" t="str">
        <f>'M2'!A26</f>
        <v/>
      </c>
      <c r="H26" s="13"/>
      <c r="I26" s="9"/>
      <c r="J26" s="9"/>
      <c r="K26" s="9"/>
      <c r="M26" s="22" t="str">
        <f>'M3'!A26</f>
        <v/>
      </c>
      <c r="N26" s="13"/>
      <c r="O26" s="9"/>
      <c r="P26" s="9"/>
      <c r="Q26" s="9"/>
      <c r="S26" s="22" t="str">
        <f>'M4'!A26</f>
        <v/>
      </c>
      <c r="T26" s="13"/>
      <c r="U26" s="9"/>
      <c r="V26" s="9"/>
      <c r="W26" s="9"/>
      <c r="Y26" s="22" t="str">
        <f>'M5'!A26</f>
        <v/>
      </c>
      <c r="Z26" s="13"/>
      <c r="AA26" s="9"/>
      <c r="AB26" s="9"/>
      <c r="AC26" s="9"/>
    </row>
    <row r="27" spans="1:29" ht="15" customHeight="1">
      <c r="A27" s="22" t="str">
        <f>'M1'!A27</f>
        <v/>
      </c>
      <c r="B27" s="13"/>
      <c r="C27" s="9"/>
      <c r="D27" s="9"/>
      <c r="E27" s="9"/>
      <c r="G27" s="22" t="str">
        <f>'M2'!A27</f>
        <v/>
      </c>
      <c r="H27" s="13"/>
      <c r="I27" s="9"/>
      <c r="J27" s="9"/>
      <c r="K27" s="9"/>
      <c r="M27" s="22" t="str">
        <f>'M3'!A27</f>
        <v/>
      </c>
      <c r="N27" s="13"/>
      <c r="O27" s="9"/>
      <c r="P27" s="9"/>
      <c r="Q27" s="9"/>
      <c r="S27" s="22" t="str">
        <f>'M4'!A27</f>
        <v/>
      </c>
      <c r="T27" s="13"/>
      <c r="U27" s="9"/>
      <c r="V27" s="9"/>
      <c r="W27" s="9"/>
      <c r="Y27" s="22" t="str">
        <f>'M5'!A27</f>
        <v/>
      </c>
      <c r="Z27" s="13"/>
      <c r="AA27" s="9"/>
      <c r="AB27" s="9"/>
      <c r="AC27" s="9"/>
    </row>
    <row r="28" spans="1:29" ht="15" customHeight="1">
      <c r="A28" s="22" t="str">
        <f>'M1'!A28</f>
        <v/>
      </c>
      <c r="B28" s="13"/>
      <c r="C28" s="9"/>
      <c r="D28" s="9"/>
      <c r="E28" s="9"/>
      <c r="G28" s="22" t="str">
        <f>'M2'!A28</f>
        <v/>
      </c>
      <c r="H28" s="13"/>
      <c r="I28" s="9"/>
      <c r="J28" s="9"/>
      <c r="K28" s="9"/>
      <c r="M28" s="22" t="str">
        <f>'M3'!A28</f>
        <v/>
      </c>
      <c r="N28" s="13"/>
      <c r="O28" s="9"/>
      <c r="P28" s="9"/>
      <c r="Q28" s="9"/>
      <c r="S28" s="22" t="str">
        <f>'M4'!A28</f>
        <v/>
      </c>
      <c r="T28" s="13"/>
      <c r="U28" s="9"/>
      <c r="V28" s="9"/>
      <c r="W28" s="9"/>
      <c r="Y28" s="22" t="str">
        <f>'M5'!A28</f>
        <v/>
      </c>
      <c r="Z28" s="13"/>
      <c r="AA28" s="9"/>
      <c r="AB28" s="9"/>
      <c r="AC28" s="9"/>
    </row>
    <row r="29" spans="1:29" ht="15" customHeight="1">
      <c r="A29" s="22" t="str">
        <f>'M1'!A29</f>
        <v/>
      </c>
      <c r="B29" s="13"/>
      <c r="C29" s="9"/>
      <c r="D29" s="9"/>
      <c r="E29" s="9"/>
      <c r="G29" s="22" t="str">
        <f>'M2'!A29</f>
        <v/>
      </c>
      <c r="H29" s="13"/>
      <c r="I29" s="9"/>
      <c r="J29" s="9"/>
      <c r="K29" s="9"/>
      <c r="M29" s="22" t="str">
        <f>'M3'!A29</f>
        <v/>
      </c>
      <c r="N29" s="13"/>
      <c r="O29" s="9"/>
      <c r="P29" s="9"/>
      <c r="Q29" s="9"/>
      <c r="S29" s="22" t="str">
        <f>'M4'!A29</f>
        <v/>
      </c>
      <c r="T29" s="13"/>
      <c r="U29" s="9"/>
      <c r="V29" s="9"/>
      <c r="W29" s="9"/>
      <c r="Y29" s="22" t="str">
        <f>'M5'!A29</f>
        <v/>
      </c>
      <c r="Z29" s="13"/>
      <c r="AA29" s="9"/>
      <c r="AB29" s="9"/>
      <c r="AC29" s="9"/>
    </row>
    <row r="30" spans="1:29" ht="15" customHeight="1">
      <c r="A30" s="22" t="str">
        <f>'M1'!A30</f>
        <v/>
      </c>
      <c r="B30" s="13"/>
      <c r="C30" s="9"/>
      <c r="D30" s="9"/>
      <c r="E30" s="9"/>
      <c r="G30" s="22" t="str">
        <f>'M2'!A30</f>
        <v/>
      </c>
      <c r="H30" s="13"/>
      <c r="I30" s="9"/>
      <c r="J30" s="9"/>
      <c r="K30" s="9"/>
      <c r="M30" s="22" t="str">
        <f>'M3'!A30</f>
        <v/>
      </c>
      <c r="N30" s="13"/>
      <c r="O30" s="9"/>
      <c r="P30" s="9"/>
      <c r="Q30" s="9"/>
      <c r="S30" s="22" t="str">
        <f>'M4'!A30</f>
        <v/>
      </c>
      <c r="T30" s="13"/>
      <c r="U30" s="9"/>
      <c r="V30" s="9"/>
      <c r="W30" s="9"/>
      <c r="Y30" s="22" t="str">
        <f>'M5'!A30</f>
        <v/>
      </c>
      <c r="Z30" s="13"/>
      <c r="AA30" s="9"/>
      <c r="AB30" s="9"/>
      <c r="AC30" s="9"/>
    </row>
    <row r="31" spans="1:29" ht="15" customHeight="1">
      <c r="A31" s="22" t="str">
        <f>'M1'!A31</f>
        <v/>
      </c>
      <c r="B31" s="13"/>
      <c r="C31" s="9"/>
      <c r="D31" s="9"/>
      <c r="E31" s="9"/>
      <c r="Y31" s="22" t="str">
        <f>'M5'!A31</f>
        <v/>
      </c>
      <c r="Z31" s="13"/>
      <c r="AA31" s="9"/>
      <c r="AB31" s="9"/>
      <c r="AC31" s="9"/>
    </row>
    <row r="32" spans="1:29" ht="15" customHeight="1">
      <c r="A32" s="22" t="str">
        <f>'M1'!A32</f>
        <v/>
      </c>
      <c r="B32" s="13"/>
      <c r="C32" s="9"/>
      <c r="D32" s="9"/>
      <c r="E32" s="9"/>
      <c r="Y32" s="22" t="str">
        <f>'M5'!A32</f>
        <v/>
      </c>
      <c r="Z32" s="13"/>
      <c r="AA32" s="9"/>
      <c r="AB32" s="9"/>
      <c r="AC32" s="9"/>
    </row>
    <row r="33" spans="1:29" ht="15" customHeight="1">
      <c r="A33" s="22" t="str">
        <f>'M1'!A33</f>
        <v/>
      </c>
      <c r="B33" s="13"/>
      <c r="C33" s="9"/>
      <c r="D33" s="9"/>
      <c r="E33" s="9"/>
      <c r="Y33" s="22" t="str">
        <f>'M5'!A33</f>
        <v/>
      </c>
      <c r="Z33" s="13"/>
      <c r="AA33" s="9"/>
      <c r="AB33" s="9"/>
      <c r="AC33" s="9"/>
    </row>
    <row r="34" spans="1:29" ht="15" customHeight="1">
      <c r="A34" s="22" t="str">
        <f>'M1'!A34</f>
        <v/>
      </c>
      <c r="B34" s="13"/>
      <c r="C34" s="9"/>
      <c r="D34" s="9"/>
      <c r="E34" s="9"/>
      <c r="Y34" s="22" t="str">
        <f>'M5'!A34</f>
        <v/>
      </c>
      <c r="Z34" s="13"/>
      <c r="AA34" s="9"/>
      <c r="AB34" s="9"/>
      <c r="AC34" s="9"/>
    </row>
    <row r="35" spans="1:29" ht="15" customHeight="1">
      <c r="A35" s="22" t="str">
        <f>'M1'!A35</f>
        <v/>
      </c>
      <c r="B35" s="13"/>
      <c r="C35" s="9"/>
      <c r="D35" s="9"/>
      <c r="E35" s="9"/>
      <c r="Y35" s="22" t="str">
        <f>'M5'!A35</f>
        <v/>
      </c>
      <c r="Z35" s="13"/>
      <c r="AA35" s="9"/>
      <c r="AB35" s="9"/>
      <c r="AC35" s="9"/>
    </row>
    <row r="36" spans="1:29" ht="15" customHeight="1">
      <c r="A36" s="22" t="str">
        <f>'M1'!A36</f>
        <v/>
      </c>
      <c r="B36" s="13"/>
      <c r="C36" s="9"/>
      <c r="D36" s="9"/>
      <c r="E36" s="9"/>
      <c r="Y36" s="22" t="str">
        <f>'M5'!A36</f>
        <v/>
      </c>
      <c r="Z36" s="13"/>
      <c r="AA36" s="9"/>
      <c r="AB36" s="9"/>
      <c r="AC36" s="9"/>
    </row>
    <row r="37" spans="1:29" ht="15" customHeight="1">
      <c r="A37" s="22" t="str">
        <f>'M1'!A37</f>
        <v/>
      </c>
      <c r="B37" s="13"/>
      <c r="C37" s="9"/>
      <c r="D37" s="9"/>
      <c r="E37" s="9"/>
      <c r="Y37" s="22" t="str">
        <f>'M5'!A37</f>
        <v/>
      </c>
      <c r="Z37" s="13"/>
      <c r="AA37" s="9"/>
      <c r="AB37" s="9"/>
      <c r="AC37" s="9"/>
    </row>
    <row r="38" spans="1:29" ht="15" customHeight="1">
      <c r="A38" s="22" t="str">
        <f>'M1'!A38</f>
        <v/>
      </c>
      <c r="B38" s="13"/>
      <c r="C38" s="9"/>
      <c r="D38" s="9"/>
      <c r="E38" s="9"/>
      <c r="Y38" s="22" t="str">
        <f>'M5'!A38</f>
        <v/>
      </c>
      <c r="Z38" s="13"/>
      <c r="AA38" s="9"/>
      <c r="AB38" s="9"/>
      <c r="AC38" s="9"/>
    </row>
    <row r="39" spans="1:29" ht="15" customHeight="1">
      <c r="A39" s="22" t="str">
        <f>'M1'!A39</f>
        <v/>
      </c>
      <c r="B39" s="13"/>
      <c r="C39" s="9"/>
      <c r="D39" s="9"/>
      <c r="E39" s="9"/>
      <c r="Y39" s="22" t="str">
        <f>'M5'!A39</f>
        <v/>
      </c>
      <c r="Z39" s="13"/>
      <c r="AA39" s="9"/>
      <c r="AB39" s="9"/>
      <c r="AC39" s="9"/>
    </row>
    <row r="40" spans="1:29" ht="15" customHeight="1">
      <c r="A40" s="22" t="str">
        <f>'M1'!A40</f>
        <v/>
      </c>
      <c r="B40" s="13"/>
      <c r="C40" s="9"/>
      <c r="D40" s="9"/>
      <c r="E40" s="9"/>
      <c r="Y40" s="22" t="str">
        <f>'M5'!A40</f>
        <v/>
      </c>
      <c r="Z40" s="13"/>
      <c r="AA40" s="9"/>
      <c r="AB40" s="9"/>
      <c r="AC40" s="9"/>
    </row>
    <row r="41" spans="1:29" ht="15.75">
      <c r="Y41" s="22" t="str">
        <f>'M5'!A41</f>
        <v/>
      </c>
      <c r="Z41" s="13"/>
      <c r="AA41" s="9"/>
      <c r="AB41" s="9"/>
      <c r="AC41" s="9"/>
    </row>
    <row r="42" spans="1:29" ht="15.75">
      <c r="Y42" s="22" t="str">
        <f>'M5'!A42</f>
        <v/>
      </c>
      <c r="Z42" s="13"/>
      <c r="AA42" s="9"/>
      <c r="AB42" s="9"/>
      <c r="AC42" s="9"/>
    </row>
    <row r="43" spans="1:29" ht="15.75">
      <c r="Y43" s="22" t="str">
        <f>'M5'!A43</f>
        <v/>
      </c>
      <c r="Z43" s="13"/>
      <c r="AA43" s="9"/>
      <c r="AB43" s="9"/>
      <c r="AC43" s="9"/>
    </row>
    <row r="44" spans="1:29" ht="15.75">
      <c r="Y44" s="22" t="str">
        <f>'M5'!A44</f>
        <v/>
      </c>
      <c r="Z44" s="13"/>
      <c r="AA44" s="9"/>
      <c r="AB44" s="9"/>
      <c r="AC44" s="9"/>
    </row>
    <row r="45" spans="1:29" ht="15.75">
      <c r="Y45" s="22" t="str">
        <f>'M5'!A45</f>
        <v/>
      </c>
      <c r="Z45" s="13"/>
      <c r="AA45" s="9"/>
      <c r="AB45" s="9"/>
      <c r="AC45" s="9"/>
    </row>
    <row r="46" spans="1:29" ht="15.75">
      <c r="Y46" s="22" t="str">
        <f>'M5'!A46</f>
        <v/>
      </c>
      <c r="Z46" s="13"/>
      <c r="AA46" s="9"/>
      <c r="AB46" s="9"/>
      <c r="AC46" s="9"/>
    </row>
    <row r="47" spans="1:29" ht="15.75">
      <c r="Y47" s="22" t="str">
        <f>'M5'!A47</f>
        <v/>
      </c>
      <c r="Z47" s="13"/>
      <c r="AA47" s="9"/>
      <c r="AB47" s="9"/>
      <c r="AC47" s="9"/>
    </row>
    <row r="48" spans="1:29" ht="15.75">
      <c r="Y48" s="22" t="str">
        <f>'M5'!A48</f>
        <v/>
      </c>
      <c r="Z48" s="13"/>
      <c r="AA48" s="9"/>
      <c r="AB48" s="9"/>
      <c r="AC48" s="9"/>
    </row>
    <row r="49" spans="25:29" ht="15.75">
      <c r="Y49" s="22" t="str">
        <f>'M5'!A49</f>
        <v/>
      </c>
      <c r="Z49" s="13"/>
      <c r="AA49" s="9"/>
      <c r="AB49" s="9"/>
      <c r="AC49" s="9"/>
    </row>
    <row r="50" spans="25:29" ht="15.75">
      <c r="Y50" s="22" t="str">
        <f>'M5'!A50</f>
        <v/>
      </c>
      <c r="Z50" s="13"/>
      <c r="AA50" s="9"/>
      <c r="AB50" s="9"/>
      <c r="AC50" s="9"/>
    </row>
  </sheetData>
  <mergeCells count="2">
    <mergeCell ref="B1:K4"/>
    <mergeCell ref="M1:AB4"/>
  </mergeCells>
  <printOptions horizontalCentered="1"/>
  <pageMargins left="0.39370078740157483" right="0.39370078740157483" top="0.39370078740157483" bottom="0.78740157480314965" header="0.19685039370078741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</vt:i4>
      </vt:variant>
    </vt:vector>
  </HeadingPairs>
  <TitlesOfParts>
    <vt:vector size="14" baseType="lpstr">
      <vt:lpstr>ABC</vt:lpstr>
      <vt:lpstr>M1</vt:lpstr>
      <vt:lpstr>M2</vt:lpstr>
      <vt:lpstr>M3</vt:lpstr>
      <vt:lpstr>M4</vt:lpstr>
      <vt:lpstr>M5</vt:lpstr>
      <vt:lpstr>Seznam</vt:lpstr>
      <vt:lpstr>Tr</vt:lpstr>
      <vt:lpstr>1j</vt:lpstr>
      <vt:lpstr>2j (proA 1j)</vt:lpstr>
      <vt:lpstr>3j (proA 2j)</vt:lpstr>
      <vt:lpstr>Družstva</vt:lpstr>
      <vt:lpstr>Manual</vt:lpstr>
      <vt:lpstr>Manual!_GoBack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Vladimír Opolský</dc:creator>
  <cp:lastModifiedBy>minikary</cp:lastModifiedBy>
  <cp:lastPrinted>2022-08-28T13:22:16Z</cp:lastPrinted>
  <dcterms:created xsi:type="dcterms:W3CDTF">2019-01-03T14:11:34Z</dcterms:created>
  <dcterms:modified xsi:type="dcterms:W3CDTF">2022-08-30T13:57:59Z</dcterms:modified>
</cp:coreProperties>
</file>